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codeName="ThisWorkbook" defaultThemeVersion="124226"/>
  <mc:AlternateContent xmlns:mc="http://schemas.openxmlformats.org/markup-compatibility/2006">
    <mc:Choice Requires="x15">
      <x15ac:absPath xmlns:x15ac="http://schemas.microsoft.com/office/spreadsheetml/2010/11/ac" url="https://psav-my.sharepoint.com/personal/marissa_mair_psav_com/Documents/Desktop/Sales/Order Forms/"/>
    </mc:Choice>
  </mc:AlternateContent>
  <xr:revisionPtr revIDLastSave="12" documentId="8_{9DB555E0-9DE0-4C16-95F3-3F40F98692E2}" xr6:coauthVersionLast="47" xr6:coauthVersionMax="47" xr10:uidLastSave="{52C52BE9-A9DA-42B2-B6E3-1BB109B992E5}"/>
  <bookViews>
    <workbookView xWindow="28680" yWindow="-45" windowWidth="29040" windowHeight="15720" xr2:uid="{00000000-000D-0000-FFFF-FFFF00000000}"/>
  </bookViews>
  <sheets>
    <sheet name="EXHIBITOR ORDER FORM" sheetId="1" r:id="rId1"/>
  </sheets>
  <definedNames>
    <definedName name="_xlnm._FilterDatabase" localSheetId="0" hidden="1">'EXHIBITOR ORDER FORM'!$B$118:$B$127</definedName>
    <definedName name="_xlnm.Print_Area" localSheetId="0">'EXHIBITOR ORDER FORM'!$A$1:$P$58</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P47" i="1" l="1"/>
  <c r="O47" i="1"/>
  <c r="N31" i="1"/>
  <c r="N29" i="1"/>
  <c r="N30" i="1"/>
  <c r="M30" i="1"/>
  <c r="M29" i="1"/>
  <c r="N27" i="1"/>
  <c r="M27" i="1"/>
  <c r="N28" i="1"/>
  <c r="M28" i="1"/>
  <c r="N26" i="1"/>
  <c r="M26" i="1"/>
  <c r="N25" i="1"/>
  <c r="M25" i="1"/>
  <c r="N20" i="1"/>
  <c r="N19" i="1"/>
  <c r="N18" i="1"/>
  <c r="N17" i="1"/>
  <c r="N15" i="1"/>
  <c r="N14" i="1"/>
  <c r="M20" i="1"/>
  <c r="M19" i="1"/>
  <c r="M18" i="1"/>
  <c r="M17" i="1"/>
  <c r="M14" i="1"/>
  <c r="M15" i="1"/>
  <c r="N16" i="1"/>
  <c r="M16" i="1"/>
  <c r="N13" i="1"/>
  <c r="M13" i="1"/>
  <c r="O34" i="1" l="1"/>
  <c r="O35" i="1"/>
  <c r="O36" i="1"/>
  <c r="O33" i="1"/>
  <c r="O40" i="1" l="1"/>
  <c r="O41" i="1"/>
  <c r="O42" i="1"/>
  <c r="O43" i="1"/>
  <c r="P40" i="1"/>
  <c r="P41" i="1"/>
  <c r="P42" i="1"/>
  <c r="P43" i="1"/>
  <c r="O39" i="1"/>
  <c r="P39" i="1"/>
  <c r="P33" i="1"/>
  <c r="P34" i="1"/>
  <c r="P35" i="1"/>
  <c r="P36" i="1"/>
  <c r="P28" i="1"/>
  <c r="P26" i="1"/>
  <c r="P27" i="1"/>
  <c r="P29" i="1"/>
  <c r="P30" i="1"/>
  <c r="P31" i="1"/>
  <c r="P25" i="1"/>
  <c r="P20" i="1"/>
  <c r="O26" i="1"/>
  <c r="O27" i="1"/>
  <c r="O28" i="1"/>
  <c r="O29" i="1"/>
  <c r="O30" i="1"/>
  <c r="O31" i="1"/>
  <c r="O25" i="1"/>
  <c r="O20" i="1"/>
  <c r="P19" i="1"/>
  <c r="P18" i="1"/>
  <c r="P14" i="1"/>
  <c r="P15" i="1"/>
  <c r="P16" i="1"/>
  <c r="P17" i="1"/>
  <c r="O14" i="1"/>
  <c r="O15" i="1"/>
  <c r="O16" i="1"/>
  <c r="O17" i="1"/>
  <c r="O18" i="1"/>
  <c r="O19" i="1"/>
  <c r="P13" i="1"/>
  <c r="O13" i="1"/>
  <c r="P44" i="1" l="1"/>
  <c r="P45" i="1" s="1"/>
  <c r="O44" i="1"/>
  <c r="O51" i="1" s="1"/>
  <c r="P49" i="1"/>
  <c r="P51" i="1" l="1"/>
  <c r="P53" i="1" s="1"/>
  <c r="O45" i="1"/>
  <c r="N55" i="1" l="1"/>
  <c r="P55" i="1" s="1"/>
  <c r="O49" i="1" l="1"/>
  <c r="O53" i="1" l="1"/>
  <c r="O55" i="1" s="1"/>
  <c r="O57" i="1" l="1"/>
  <c r="P57" i="1"/>
</calcChain>
</file>

<file path=xl/sharedStrings.xml><?xml version="1.0" encoding="utf-8"?>
<sst xmlns="http://schemas.openxmlformats.org/spreadsheetml/2006/main" count="126" uniqueCount="116">
  <si>
    <t>INSTRUCTIONS FOR USE</t>
  </si>
  <si>
    <t xml:space="preserve"> </t>
  </si>
  <si>
    <t>Ontario</t>
  </si>
  <si>
    <t xml:space="preserve">EXHIBITOR SERVICES
AUDIO VISUAL, INTERNET &amp; POWER </t>
  </si>
  <si>
    <t>COMPANY</t>
  </si>
  <si>
    <t>SHOW NAME</t>
  </si>
  <si>
    <t>STREET</t>
  </si>
  <si>
    <t>LOCATION</t>
  </si>
  <si>
    <t>CITY</t>
  </si>
  <si>
    <t>BOOTH #</t>
  </si>
  <si>
    <t>PROV / STATE</t>
  </si>
  <si>
    <t>POSTAL CODE</t>
  </si>
  <si>
    <t>DELIVERY DATE</t>
  </si>
  <si>
    <t>TIME</t>
  </si>
  <si>
    <t>E-MAIL</t>
  </si>
  <si>
    <t>EXHIBIT START DATE</t>
  </si>
  <si>
    <t>PHONE</t>
  </si>
  <si>
    <t>FAX</t>
  </si>
  <si>
    <t>PICK UP DATE</t>
  </si>
  <si>
    <t>ORDERED BY</t>
  </si>
  <si>
    <t>CONTACT ON-SITE</t>
  </si>
  <si>
    <t>PO #</t>
  </si>
  <si>
    <t>PST #</t>
  </si>
  <si>
    <t>STAYING AT</t>
  </si>
  <si>
    <t xml:space="preserve">Insert quantities here ↓ </t>
  </si>
  <si>
    <t>ADVANCED 
RATE</t>
  </si>
  <si>
    <t>REGULAR
RATE</t>
  </si>
  <si>
    <t>TOTAL</t>
  </si>
  <si>
    <t>Flat Screen TV Monitor Floor Stand W/Shelf</t>
  </si>
  <si>
    <t>Laptop Computer</t>
  </si>
  <si>
    <t xml:space="preserve">  Small Powered Speaker</t>
  </si>
  <si>
    <t xml:space="preserve"> Small Booth Sound System W/Wireless Mic</t>
  </si>
  <si>
    <t>INTERNET</t>
  </si>
  <si>
    <t xml:space="preserve"> 120V –15 AMP Dedicated Circuit</t>
  </si>
  <si>
    <t>120V–20 AMP Dedicated Circuit</t>
  </si>
  <si>
    <t>BANNER RIGGING</t>
  </si>
  <si>
    <t>2 Hrs. (up to 4 signs) incl. labour &amp; lift</t>
  </si>
  <si>
    <t>4 Hrs. (up to 8 signs) incl. labour &amp; lift</t>
  </si>
  <si>
    <t>1 Hr. Scissor Lift rental W/Operator</t>
  </si>
  <si>
    <t>DELIVERY &amp; PICKUP:</t>
  </si>
  <si>
    <t>LABOUR - SETUP/DISMANTLE:</t>
  </si>
  <si>
    <t>SERVICES TOTAL:</t>
  </si>
  <si>
    <t>CABLES &amp; CONSUMABLES:</t>
  </si>
  <si>
    <t>SUB-TOTAL:</t>
  </si>
  <si>
    <t>H.S.T.</t>
  </si>
  <si>
    <t>TOTAL:</t>
  </si>
  <si>
    <t>It couldn't be simpler! Just complete the form on-line, save to your desktop, &amp; e-mail to the e-mail address above.</t>
  </si>
  <si>
    <t>TERMS &amp; CONDITIONS</t>
  </si>
  <si>
    <t>Please forward payment in full with your order.</t>
  </si>
  <si>
    <t>INSTRUCTIONS FOR SUBMITTING YOUR CREDIT CARD NUMBER</t>
  </si>
  <si>
    <t>*For your security, please complete all of the information relating to your credit card excpet for the Credit Card Number</t>
  </si>
  <si>
    <t>*E-mail the completed form and provide the Credit Card Number in two separate transmissions so that the one</t>
  </si>
  <si>
    <t>E-mail does not contain the Full Credit Card Number.</t>
  </si>
  <si>
    <t>*Another option to to contact us to give the Credit Card Number by phone, or use facsimile transmission if such</t>
  </si>
  <si>
    <t>a medium is available to you.</t>
  </si>
  <si>
    <t>Orders received less than 5 business days prior to setup date may be subject to additional charges.</t>
  </si>
  <si>
    <t xml:space="preserve">Written order cancellation must be received at least 5 business days prior to setup date to avoid a 1 day charge. </t>
  </si>
  <si>
    <t>Your authorized representative must be at your booth at specified date &amp; time to accept delivery of equipment.</t>
  </si>
  <si>
    <t>Please note: we cannot leave equipment in your booth without your representative there to receive it.</t>
  </si>
  <si>
    <t>The equipment is your responsibility until picked up by an Freeman Audio Visual Canada representative.</t>
  </si>
  <si>
    <t>Please do not leave equipment unattended in your booth when the show finishes.</t>
  </si>
  <si>
    <t>Any extension of the rental period must be arranged prior to termination of the original rental period.</t>
  </si>
  <si>
    <t>Customer is liable for full replacement value of rented equipment &amp; is responsible for insuring said equipment.</t>
  </si>
  <si>
    <t>Customer agrees to be bound by all applicable license &amp; copyright laws for software on rented equipment.</t>
  </si>
  <si>
    <t>Freeman Audio Visual Canada is not responsible for any equipment performance problems caused by customer's software.</t>
  </si>
  <si>
    <t>PST</t>
  </si>
  <si>
    <t>GST or HST</t>
  </si>
  <si>
    <t>PAYMENT</t>
  </si>
  <si>
    <t>PROVINCE</t>
  </si>
  <si>
    <t>VISA</t>
  </si>
  <si>
    <t>Newfoundland</t>
  </si>
  <si>
    <t>MASTERCARD</t>
  </si>
  <si>
    <t>New Brunswick</t>
  </si>
  <si>
    <t>AMEX</t>
  </si>
  <si>
    <t>PEI</t>
  </si>
  <si>
    <t>DINERS</t>
  </si>
  <si>
    <t>Nova Scotia</t>
  </si>
  <si>
    <t>CHEQUE</t>
  </si>
  <si>
    <t>Quebec</t>
  </si>
  <si>
    <t>Manitoba</t>
  </si>
  <si>
    <t>Saskatchewan</t>
  </si>
  <si>
    <t>Alberta</t>
  </si>
  <si>
    <t>British Columbia</t>
  </si>
  <si>
    <t>DAYS</t>
  </si>
  <si>
    <t>3 Hrs. (up to 6 signs) incl. labour &amp; lift</t>
  </si>
  <si>
    <t>Before the Deadline</t>
  </si>
  <si>
    <t>After the Deadline</t>
  </si>
  <si>
    <t>AUDIO VISUAL EQUIPMENT TOTAL:</t>
  </si>
  <si>
    <t>Simple Wireless Connection Up to 5Mbps (Access for 5 Devices)</t>
  </si>
  <si>
    <t>Superior Wireless Internet Up to 10Mbps (Access for  5 Devices)</t>
  </si>
  <si>
    <t>Simple Wired Internet Up to 5Mbps (Per Device)</t>
  </si>
  <si>
    <t>Superior Wired Internet Up to 10Mbps (Per Device)</t>
  </si>
  <si>
    <t>Dedicated Wired Internet 5Mbps (Per Device)</t>
  </si>
  <si>
    <t>Dedicated Wired Internet 10Mbps (Per Device)</t>
  </si>
  <si>
    <t>AUDIO VISUAL</t>
  </si>
  <si>
    <r>
      <t xml:space="preserve"> *Install Wired Internet Services Under My Booth Carpet - </t>
    </r>
    <r>
      <rPr>
        <b/>
        <i/>
        <sz val="13"/>
        <rFont val="Arial Narrow"/>
        <family val="2"/>
      </rPr>
      <t>Does not include internet service</t>
    </r>
  </si>
  <si>
    <r>
      <t xml:space="preserve">*Install Power Services Under My Booth Carpet - </t>
    </r>
    <r>
      <rPr>
        <b/>
        <i/>
        <sz val="13"/>
        <rFont val="Arial Narrow"/>
        <family val="2"/>
      </rPr>
      <t>Does not include power service</t>
    </r>
  </si>
  <si>
    <t xml:space="preserve">POWER </t>
  </si>
  <si>
    <t>*In order for power or wired internet to be run under the carpet, you will need to provide a booth carpet or order one through the show contracted decorator.</t>
  </si>
  <si>
    <r>
      <rPr>
        <b/>
        <sz val="12"/>
        <color theme="0"/>
        <rFont val="Arial"/>
        <family val="2"/>
      </rPr>
      <t>PLACE YOUR ORDER</t>
    </r>
    <r>
      <rPr>
        <sz val="12"/>
        <color theme="0"/>
        <rFont val="Arial"/>
        <family val="2"/>
      </rPr>
      <t xml:space="preserve">: Please email this completed form to the Encore email address listed below. You will be contacted to confirm your order and arrange payment. Labour and service charges will automatically be calculated at the bottom of the form when quantities are entered in the column on the left.
</t>
    </r>
    <r>
      <rPr>
        <b/>
        <sz val="12"/>
        <color theme="0"/>
        <rFont val="Arial"/>
        <family val="2"/>
      </rPr>
      <t>CUSTOM ORDERS:</t>
    </r>
    <r>
      <rPr>
        <sz val="12"/>
        <color theme="0"/>
        <rFont val="Arial"/>
        <family val="2"/>
      </rPr>
      <t xml:space="preserve"> Require a service you do not see listed? Please reach out to the Encore representative listed below for assistance.</t>
    </r>
  </si>
  <si>
    <t>Please Contact Us for a Quote</t>
  </si>
  <si>
    <r>
      <rPr>
        <b/>
        <sz val="12"/>
        <color theme="0"/>
        <rFont val="Arial"/>
        <family val="2"/>
      </rPr>
      <t>NOTE:</t>
    </r>
    <r>
      <rPr>
        <sz val="12"/>
        <color theme="0"/>
        <rFont val="Arial"/>
        <family val="2"/>
      </rPr>
      <t xml:space="preserve"> You will be provided one access code per wireless internet order. Internet access codes may be used in up to 5 devices. Additional charges will apply should you require an additional access code. DHCP Servers, VPN Servers, Wireless Routers, Access Points or Ad-Hoc devices all require exclusive permission. Dedicated bandwidth services are also available. Please contact us for more information.</t>
    </r>
  </si>
  <si>
    <t>Extension Cord and Power Bar (Does not include power circuit)</t>
  </si>
  <si>
    <t>40-43" LCD/LED Flat Screen TV Monitor</t>
  </si>
  <si>
    <t>60-65" LCD/LED Flat Screen TV Monitor</t>
  </si>
  <si>
    <t>50-54" LCD/LED Flat Screen TV Monitor</t>
  </si>
  <si>
    <t>22-28" LCD/LED Flat Screen Computer Monitor</t>
  </si>
  <si>
    <t>AMO 2026 Tradeshow</t>
  </si>
  <si>
    <t>Canada Hall 2 &amp; 3, Rogers Centre, Ottawa</t>
  </si>
  <si>
    <t>August 16</t>
  </si>
  <si>
    <t>7:30am</t>
  </si>
  <si>
    <t>2:00pm</t>
  </si>
  <si>
    <t>August 17</t>
  </si>
  <si>
    <t>6:00pm</t>
  </si>
  <si>
    <r>
      <t>Advanced Rate Due Date:</t>
    </r>
    <r>
      <rPr>
        <b/>
        <sz val="15"/>
        <color rgb="FFFFFF00"/>
        <rFont val="Arial "/>
      </rPr>
      <t xml:space="preserve"> </t>
    </r>
    <r>
      <rPr>
        <b/>
        <sz val="15"/>
        <color rgb="FFFF0000"/>
        <rFont val="Arial "/>
      </rPr>
      <t xml:space="preserve"> August 6th, 2026</t>
    </r>
  </si>
  <si>
    <r>
      <t xml:space="preserve">To place your order, or for exhibitor inquiries, please contact our Exhibitor Services department by email at </t>
    </r>
    <r>
      <rPr>
        <b/>
        <sz val="14.5"/>
        <color rgb="FFFF0000"/>
        <rFont val="Arial"/>
        <family val="2"/>
      </rPr>
      <t>RogersCentreES@EncoreGlobal.com</t>
    </r>
    <r>
      <rPr>
        <sz val="14.5"/>
        <color theme="0"/>
        <rFont val="Arial"/>
        <family val="2"/>
      </rPr>
      <t xml:space="preserve"> or by phone at </t>
    </r>
    <r>
      <rPr>
        <b/>
        <sz val="14.5"/>
        <color rgb="FFFF0000"/>
        <rFont val="Arial"/>
        <family val="2"/>
      </rPr>
      <t>613-316-5798</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</si>
</sst>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quot;$&quot;* #,##0.00_-;\-&quot;$&quot;* #,##0.00_-;_-&quot;$&quot;* &quot;-&quot;??_-;_-@_-"/>
    <numFmt numFmtId="165" formatCode="&quot;$&quot;#,##0.00"/>
    <numFmt numFmtId="166" formatCode="0.0\ %"/>
    <numFmt numFmtId="167" formatCode="0.00\ %"/>
    <numFmt numFmtId="168" formatCode="0.0%"/>
    <numFmt numFmtId="169" formatCode="&quot;$&quot;#,##0"/>
  </numFmts>
  <fonts count="52">
    <font>
      <sz val="10"/>
      <name val="Arial"/>
    </font>
    <font>
      <sz val="10"/>
      <name val="Arial"/>
      <family val="2"/>
    </font>
    <font>
      <sz val="8"/>
      <name val="Arial"/>
      <family val="2"/>
    </font>
    <font>
      <b/>
      <sz val="10"/>
      <name val="Arial Narrow"/>
      <family val="2"/>
    </font>
    <font>
      <sz val="10"/>
      <name val="Arial Narrow"/>
      <family val="2"/>
    </font>
    <font>
      <sz val="11"/>
      <name val="Arial Narrow"/>
      <family val="2"/>
    </font>
    <font>
      <sz val="16"/>
      <name val="Arial"/>
      <family val="2"/>
    </font>
    <font>
      <sz val="10"/>
      <name val="Arial Black"/>
      <family val="2"/>
    </font>
    <font>
      <b/>
      <sz val="10"/>
      <name val="Arial"/>
      <family val="2"/>
    </font>
    <font>
      <sz val="11"/>
      <color indexed="22"/>
      <name val="Arial Narrow"/>
      <family val="2"/>
    </font>
    <font>
      <sz val="12"/>
      <name val="Arial"/>
      <family val="2"/>
    </font>
    <font>
      <b/>
      <sz val="12"/>
      <color indexed="10"/>
      <name val="Arial Narrow"/>
      <family val="2"/>
    </font>
    <font>
      <sz val="12"/>
      <name val="Arial Narrow"/>
      <family val="2"/>
    </font>
    <font>
      <b/>
      <sz val="14"/>
      <name val="Arial Narrow"/>
      <family val="2"/>
    </font>
    <font>
      <sz val="14"/>
      <name val="Arial"/>
      <family val="2"/>
    </font>
    <font>
      <b/>
      <sz val="12"/>
      <name val="Arial"/>
      <family val="2"/>
    </font>
    <font>
      <b/>
      <sz val="14"/>
      <name val="Arial"/>
      <family val="2"/>
    </font>
    <font>
      <b/>
      <i/>
      <sz val="14"/>
      <name val="Arial Narrow"/>
      <family val="2"/>
    </font>
    <font>
      <b/>
      <sz val="16"/>
      <name val="Arial"/>
      <family val="2"/>
    </font>
    <font>
      <b/>
      <sz val="12"/>
      <name val="Arial Narrow"/>
      <family val="2"/>
    </font>
    <font>
      <sz val="10"/>
      <color indexed="9"/>
      <name val="Arial"/>
      <family val="2"/>
    </font>
    <font>
      <b/>
      <sz val="10"/>
      <color indexed="9"/>
      <name val="Arial Narrow"/>
      <family val="2"/>
    </font>
    <font>
      <sz val="11"/>
      <color indexed="9"/>
      <name val="Arial Narrow"/>
      <family val="2"/>
    </font>
    <font>
      <b/>
      <sz val="11"/>
      <color indexed="9"/>
      <name val="Arial Narrow"/>
      <family val="2"/>
    </font>
    <font>
      <sz val="14"/>
      <name val="Arial Black"/>
      <family val="2"/>
    </font>
    <font>
      <sz val="10"/>
      <name val="Arial"/>
      <family val="2"/>
    </font>
    <font>
      <sz val="14"/>
      <color theme="0"/>
      <name val="Arial Black"/>
      <family val="2"/>
    </font>
    <font>
      <b/>
      <sz val="14"/>
      <color theme="0"/>
      <name val="Arial Black"/>
      <family val="2"/>
    </font>
    <font>
      <sz val="16"/>
      <color theme="0"/>
      <name val="Arial"/>
      <family val="2"/>
    </font>
    <font>
      <sz val="10"/>
      <color theme="0"/>
      <name val="Arial Narrow"/>
      <family val="2"/>
    </font>
    <font>
      <sz val="16"/>
      <color theme="0"/>
      <name val="Arial Black"/>
      <family val="2"/>
    </font>
    <font>
      <sz val="10"/>
      <color theme="0"/>
      <name val="Arial"/>
      <family val="2"/>
    </font>
    <font>
      <sz val="10"/>
      <color theme="1"/>
      <name val="Arial Narrow"/>
      <family val="2"/>
    </font>
    <font>
      <sz val="8"/>
      <color theme="1"/>
      <name val="Arial"/>
      <family val="2"/>
    </font>
    <font>
      <sz val="12"/>
      <color theme="0"/>
      <name val="Arial"/>
      <family val="2"/>
    </font>
    <font>
      <b/>
      <sz val="12"/>
      <color theme="0"/>
      <name val="Arial"/>
      <family val="2"/>
    </font>
    <font>
      <b/>
      <sz val="12"/>
      <color theme="0"/>
      <name val="Arial Black"/>
      <family val="2"/>
    </font>
    <font>
      <sz val="12"/>
      <color rgb="FFFFFF00"/>
      <name val="Arial Black"/>
      <family val="2"/>
    </font>
    <font>
      <b/>
      <sz val="11"/>
      <color theme="0"/>
      <name val="Arial Black"/>
      <family val="2"/>
    </font>
    <font>
      <b/>
      <sz val="13"/>
      <name val="Arial Narrow"/>
      <family val="2"/>
    </font>
    <font>
      <sz val="13"/>
      <name val="Arial Narrow"/>
      <family val="2"/>
    </font>
    <font>
      <sz val="13"/>
      <color indexed="9"/>
      <name val="Arial Narrow"/>
      <family val="2"/>
    </font>
    <font>
      <b/>
      <sz val="13"/>
      <name val="Arial"/>
      <family val="2"/>
    </font>
    <font>
      <sz val="12"/>
      <color rgb="FFFFFF00"/>
      <name val="Arial"/>
      <family val="2"/>
    </font>
    <font>
      <b/>
      <sz val="12"/>
      <color theme="0"/>
      <name val="Arial "/>
    </font>
    <font>
      <b/>
      <sz val="14"/>
      <color rgb="FFFFFF00"/>
      <name val="Arial "/>
    </font>
    <font>
      <b/>
      <sz val="15"/>
      <color rgb="FFFFFF00"/>
      <name val="Arial "/>
    </font>
    <font>
      <b/>
      <i/>
      <sz val="13"/>
      <name val="Arial Narrow"/>
      <family val="2"/>
    </font>
    <font>
      <b/>
      <sz val="13"/>
      <color rgb="FFFF0000"/>
      <name val="Arial"/>
      <family val="2"/>
    </font>
    <font>
      <b/>
      <sz val="15"/>
      <color rgb="FFFF0000"/>
      <name val="Arial "/>
    </font>
    <font>
      <sz val="14.5"/>
      <color theme="0"/>
      <name val="Arial"/>
      <family val="2"/>
    </font>
    <font>
      <b/>
      <sz val="14.5"/>
      <color rgb="FFFF0000"/>
      <name val="Arial"/>
      <family val="2"/>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1A1344"/>
        <bgColor indexed="64"/>
      </patternFill>
    </fill>
    <fill>
      <patternFill patternType="solid">
        <fgColor theme="7" tint="0.79998168889431442"/>
        <bgColor indexed="64"/>
      </patternFill>
    </fill>
    <fill>
      <patternFill patternType="solid">
        <fgColor theme="0" tint="-0.14999847407452621"/>
        <bgColor indexed="64"/>
      </patternFill>
    </fill>
  </fills>
  <borders count="26">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right style="thin">
        <color rgb="FF000000"/>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top style="thin">
        <color rgb="FF000000"/>
      </top>
      <bottom/>
      <diagonal/>
    </border>
    <border>
      <left/>
      <right/>
      <top/>
      <bottom style="thin">
        <color rgb="FF000000"/>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rgb="FF000000"/>
      </top>
      <bottom style="thin">
        <color rgb="FF000000"/>
      </bottom>
      <diagonal/>
    </border>
  </borders>
  <cellStyleXfs count="3">
    <xf numFmtId="0" fontId="0" fillId="0" borderId="0"/>
    <xf numFmtId="9" fontId="1" fillId="0" borderId="0" applyFont="0" applyFill="0" applyBorder="0" applyAlignment="0" applyProtection="0"/>
    <xf numFmtId="164" fontId="25" fillId="0" borderId="0" applyFont="0" applyFill="0" applyBorder="0" applyAlignment="0" applyProtection="0"/>
  </cellStyleXfs>
  <cellXfs count="174">
    <xf numFmtId="0" fontId="0" fillId="0" borderId="0" xfId="0"/>
    <xf numFmtId="0" fontId="7" fillId="0" borderId="0" xfId="0" applyFont="1" applyAlignment="1">
      <alignment vertical="top"/>
    </xf>
    <xf numFmtId="165" fontId="0" fillId="0" borderId="0" xfId="0" applyNumberFormat="1"/>
    <xf numFmtId="0" fontId="0" fillId="0" borderId="0" xfId="0" applyAlignment="1">
      <alignment horizontal="center"/>
    </xf>
    <xf numFmtId="0" fontId="3" fillId="0" borderId="0" xfId="0" applyFont="1" applyAlignment="1">
      <alignment horizontal="left"/>
    </xf>
    <xf numFmtId="0" fontId="0" fillId="0" borderId="0" xfId="0" applyAlignment="1">
      <alignment horizontal="left"/>
    </xf>
    <xf numFmtId="16" fontId="0" fillId="0" borderId="0" xfId="0" applyNumberFormat="1"/>
    <xf numFmtId="0" fontId="7" fillId="0" borderId="0" xfId="0" applyFont="1" applyAlignment="1">
      <alignment horizontal="center" vertical="top"/>
    </xf>
    <xf numFmtId="167" fontId="0" fillId="0" borderId="0" xfId="0" applyNumberFormat="1" applyAlignment="1">
      <alignment horizontal="center"/>
    </xf>
    <xf numFmtId="167" fontId="7" fillId="0" borderId="0" xfId="0" applyNumberFormat="1" applyFont="1" applyAlignment="1">
      <alignment horizontal="center" vertical="top"/>
    </xf>
    <xf numFmtId="0" fontId="6" fillId="0" borderId="0" xfId="0" applyFont="1"/>
    <xf numFmtId="49" fontId="3" fillId="0" borderId="0" xfId="0" applyNumberFormat="1" applyFont="1" applyAlignment="1">
      <alignment horizontal="left"/>
    </xf>
    <xf numFmtId="165" fontId="0" fillId="0" borderId="0" xfId="0" applyNumberFormat="1" applyProtection="1">
      <protection hidden="1"/>
    </xf>
    <xf numFmtId="165" fontId="7" fillId="0" borderId="0" xfId="0" applyNumberFormat="1" applyFont="1" applyAlignment="1">
      <alignment vertical="top"/>
    </xf>
    <xf numFmtId="0" fontId="5" fillId="0" borderId="0" xfId="0" applyFont="1" applyAlignment="1">
      <alignment horizontal="left"/>
    </xf>
    <xf numFmtId="166" fontId="5" fillId="0" borderId="0" xfId="1" applyNumberFormat="1" applyFont="1" applyBorder="1" applyAlignment="1">
      <alignment horizontal="center"/>
    </xf>
    <xf numFmtId="0" fontId="5" fillId="0" borderId="0" xfId="0" applyFont="1" applyAlignment="1">
      <alignment horizontal="left" vertical="top"/>
    </xf>
    <xf numFmtId="0" fontId="3" fillId="0" borderId="0" xfId="0" applyFont="1" applyAlignment="1">
      <alignment horizontal="right" indent="1"/>
    </xf>
    <xf numFmtId="166" fontId="9" fillId="0" borderId="0" xfId="1" applyNumberFormat="1" applyFont="1" applyBorder="1" applyAlignment="1">
      <alignment horizontal="center"/>
    </xf>
    <xf numFmtId="0" fontId="9" fillId="0" borderId="0" xfId="0" applyFont="1" applyAlignment="1">
      <alignment horizontal="left"/>
    </xf>
    <xf numFmtId="0" fontId="15" fillId="0" borderId="0" xfId="0" applyFont="1" applyAlignment="1">
      <alignment horizontal="center"/>
    </xf>
    <xf numFmtId="0" fontId="11" fillId="0" borderId="0" xfId="0" applyFont="1" applyAlignment="1">
      <alignment horizontal="left"/>
    </xf>
    <xf numFmtId="0" fontId="12" fillId="0" borderId="0" xfId="0" applyFont="1"/>
    <xf numFmtId="0" fontId="10" fillId="0" borderId="0" xfId="0" applyFont="1"/>
    <xf numFmtId="0" fontId="11" fillId="0" borderId="0" xfId="0" applyFont="1"/>
    <xf numFmtId="0" fontId="11" fillId="0" borderId="0" xfId="0" applyFont="1" applyAlignment="1">
      <alignment horizontal="right" indent="1"/>
    </xf>
    <xf numFmtId="0" fontId="8" fillId="0" borderId="0" xfId="0" applyFont="1" applyAlignment="1">
      <alignment horizontal="center"/>
    </xf>
    <xf numFmtId="0" fontId="17" fillId="0" borderId="0" xfId="0" applyFont="1"/>
    <xf numFmtId="0" fontId="16" fillId="0" borderId="0" xfId="0" applyFont="1" applyAlignment="1">
      <alignment horizontal="center" vertical="center"/>
    </xf>
    <xf numFmtId="0" fontId="18" fillId="0" borderId="0" xfId="0" applyFont="1" applyAlignment="1">
      <alignment horizontal="center" vertical="center"/>
    </xf>
    <xf numFmtId="0" fontId="1" fillId="0" borderId="0" xfId="0" applyFont="1"/>
    <xf numFmtId="16" fontId="1" fillId="0" borderId="0" xfId="0" applyNumberFormat="1" applyFont="1"/>
    <xf numFmtId="0" fontId="21" fillId="2" borderId="0" xfId="0" applyFont="1" applyFill="1" applyAlignment="1">
      <alignment horizontal="left" wrapText="1"/>
    </xf>
    <xf numFmtId="0" fontId="21" fillId="2" borderId="0" xfId="0" applyFont="1" applyFill="1" applyAlignment="1">
      <alignment horizontal="center" wrapText="1"/>
    </xf>
    <xf numFmtId="0" fontId="21" fillId="2" borderId="0" xfId="0" applyFont="1" applyFill="1" applyAlignment="1">
      <alignment horizontal="center"/>
    </xf>
    <xf numFmtId="0" fontId="22" fillId="2" borderId="0" xfId="0" applyFont="1" applyFill="1" applyAlignment="1">
      <alignment horizontal="left"/>
    </xf>
    <xf numFmtId="166" fontId="22" fillId="2" borderId="0" xfId="1" applyNumberFormat="1" applyFont="1" applyFill="1" applyBorder="1" applyAlignment="1">
      <alignment horizontal="center"/>
    </xf>
    <xf numFmtId="0" fontId="23" fillId="2" borderId="0" xfId="0" applyFont="1" applyFill="1" applyAlignment="1">
      <alignment horizontal="left"/>
    </xf>
    <xf numFmtId="16" fontId="12" fillId="0" borderId="0" xfId="0" applyNumberFormat="1" applyFont="1"/>
    <xf numFmtId="0" fontId="19" fillId="0" borderId="0" xfId="0" applyFont="1"/>
    <xf numFmtId="0" fontId="4" fillId="0" borderId="0" xfId="0" applyFont="1"/>
    <xf numFmtId="0" fontId="31" fillId="0" borderId="0" xfId="0" applyFont="1"/>
    <xf numFmtId="0" fontId="4" fillId="0" borderId="0" xfId="0" applyFont="1" applyAlignment="1">
      <alignment horizontal="center"/>
    </xf>
    <xf numFmtId="0" fontId="0" fillId="0" borderId="0" xfId="0" applyAlignment="1">
      <alignment horizontal="center" vertical="center"/>
    </xf>
    <xf numFmtId="0" fontId="29" fillId="4" borderId="0" xfId="0" applyFont="1" applyFill="1" applyAlignment="1" applyProtection="1">
      <alignment horizontal="center"/>
      <protection locked="0"/>
    </xf>
    <xf numFmtId="0" fontId="33" fillId="4" borderId="0" xfId="0" applyFont="1" applyFill="1" applyAlignment="1" applyProtection="1">
      <alignment horizontal="center"/>
      <protection locked="0"/>
    </xf>
    <xf numFmtId="16" fontId="10" fillId="0" borderId="0" xfId="0" applyNumberFormat="1" applyFont="1"/>
    <xf numFmtId="15" fontId="20" fillId="2" borderId="0" xfId="0" applyNumberFormat="1" applyFont="1" applyFill="1"/>
    <xf numFmtId="0" fontId="20" fillId="2" borderId="0" xfId="0" applyFont="1" applyFill="1"/>
    <xf numFmtId="22" fontId="20" fillId="2" borderId="0" xfId="0" applyNumberFormat="1" applyFont="1" applyFill="1"/>
    <xf numFmtId="0" fontId="20" fillId="2" borderId="0" xfId="0" applyFont="1" applyFill="1" applyAlignment="1">
      <alignment horizontal="left"/>
    </xf>
    <xf numFmtId="0" fontId="16" fillId="5" borderId="1" xfId="0" applyFont="1" applyFill="1" applyBorder="1" applyAlignment="1" applyProtection="1">
      <alignment horizontal="center"/>
      <protection locked="0"/>
    </xf>
    <xf numFmtId="0" fontId="32" fillId="4" borderId="0" xfId="0" applyFont="1" applyFill="1" applyAlignment="1" applyProtection="1">
      <alignment horizontal="center"/>
      <protection locked="0"/>
    </xf>
    <xf numFmtId="0" fontId="20" fillId="4" borderId="0" xfId="0" applyFont="1" applyFill="1"/>
    <xf numFmtId="0" fontId="19" fillId="5" borderId="2" xfId="0" applyFont="1" applyFill="1" applyBorder="1" applyAlignment="1" applyProtection="1">
      <alignment horizontal="left"/>
      <protection locked="0"/>
    </xf>
    <xf numFmtId="0" fontId="19" fillId="0" borderId="1" xfId="0" applyFont="1" applyBorder="1" applyAlignment="1">
      <alignment horizontal="center"/>
    </xf>
    <xf numFmtId="169" fontId="40" fillId="0" borderId="1" xfId="0" applyNumberFormat="1" applyFont="1" applyBorder="1" applyAlignment="1">
      <alignment horizontal="center"/>
    </xf>
    <xf numFmtId="169" fontId="40" fillId="0" borderId="1" xfId="2" applyNumberFormat="1" applyFont="1" applyBorder="1" applyAlignment="1">
      <alignment horizontal="center"/>
    </xf>
    <xf numFmtId="169" fontId="40" fillId="0" borderId="1" xfId="0" applyNumberFormat="1" applyFont="1" applyBorder="1" applyAlignment="1">
      <alignment horizontal="center" vertical="center"/>
    </xf>
    <xf numFmtId="169" fontId="40" fillId="0" borderId="1" xfId="2" applyNumberFormat="1" applyFont="1" applyBorder="1" applyAlignment="1">
      <alignment horizontal="center" vertical="center"/>
    </xf>
    <xf numFmtId="168" fontId="39" fillId="0" borderId="1" xfId="0" applyNumberFormat="1" applyFont="1" applyBorder="1" applyAlignment="1">
      <alignment horizontal="center" vertical="center"/>
    </xf>
    <xf numFmtId="169" fontId="39" fillId="0" borderId="1" xfId="0" applyNumberFormat="1" applyFont="1" applyBorder="1" applyAlignment="1">
      <alignment horizontal="center" vertical="center"/>
    </xf>
    <xf numFmtId="0" fontId="40" fillId="0" borderId="1" xfId="0" applyFont="1" applyBorder="1" applyAlignment="1">
      <alignment horizontal="right" vertical="center"/>
    </xf>
    <xf numFmtId="0" fontId="40" fillId="4" borderId="1" xfId="0" applyFont="1" applyFill="1" applyBorder="1" applyAlignment="1">
      <alignment horizontal="right" vertical="center"/>
    </xf>
    <xf numFmtId="0" fontId="39" fillId="0" borderId="1" xfId="0" applyFont="1" applyBorder="1" applyAlignment="1">
      <alignment horizontal="right" vertical="center"/>
    </xf>
    <xf numFmtId="0" fontId="16" fillId="5" borderId="1" xfId="0" applyFont="1" applyFill="1" applyBorder="1" applyAlignment="1" applyProtection="1">
      <alignment horizontal="center" vertical="center"/>
      <protection locked="0"/>
    </xf>
    <xf numFmtId="0" fontId="16" fillId="4" borderId="1" xfId="0" applyFont="1" applyFill="1" applyBorder="1" applyAlignment="1" applyProtection="1">
      <alignment horizontal="center" vertical="center"/>
      <protection locked="0"/>
    </xf>
    <xf numFmtId="0" fontId="40" fillId="0" borderId="1" xfId="0" applyFont="1" applyBorder="1" applyAlignment="1">
      <alignment horizontal="center" vertical="center"/>
    </xf>
    <xf numFmtId="9" fontId="41" fillId="0" borderId="1" xfId="0" applyNumberFormat="1" applyFont="1" applyBorder="1" applyAlignment="1">
      <alignment horizontal="center" vertical="center"/>
    </xf>
    <xf numFmtId="0" fontId="39" fillId="0" borderId="1" xfId="0" applyFont="1" applyBorder="1" applyAlignment="1">
      <alignment horizontal="center" vertical="center"/>
    </xf>
    <xf numFmtId="169" fontId="42" fillId="0" borderId="1" xfId="0" applyNumberFormat="1" applyFont="1" applyBorder="1" applyAlignment="1" applyProtection="1">
      <alignment horizontal="center" vertical="center"/>
      <protection hidden="1"/>
    </xf>
    <xf numFmtId="165" fontId="40" fillId="0" borderId="1" xfId="0" applyNumberFormat="1" applyFont="1" applyBorder="1" applyAlignment="1">
      <alignment horizontal="center" vertical="center"/>
    </xf>
    <xf numFmtId="165" fontId="40" fillId="4" borderId="1" xfId="0" applyNumberFormat="1" applyFont="1" applyFill="1" applyBorder="1" applyAlignment="1">
      <alignment horizontal="center" vertical="center"/>
    </xf>
    <xf numFmtId="165" fontId="39" fillId="0" borderId="1" xfId="0" applyNumberFormat="1" applyFont="1" applyBorder="1" applyAlignment="1">
      <alignment horizontal="center" vertical="center"/>
    </xf>
    <xf numFmtId="165" fontId="0" fillId="0" borderId="0" xfId="0" applyNumberFormat="1" applyAlignment="1">
      <alignment horizontal="center"/>
    </xf>
    <xf numFmtId="0" fontId="1" fillId="0" borderId="0" xfId="0" applyFont="1" applyAlignment="1">
      <alignment horizontal="center"/>
    </xf>
    <xf numFmtId="0" fontId="10" fillId="0" borderId="0" xfId="0" applyFont="1" applyAlignment="1">
      <alignment horizontal="center"/>
    </xf>
    <xf numFmtId="0" fontId="16" fillId="5" borderId="3" xfId="0" applyFont="1" applyFill="1" applyBorder="1" applyAlignment="1" applyProtection="1">
      <alignment horizontal="center" vertical="center"/>
      <protection locked="0"/>
    </xf>
    <xf numFmtId="169" fontId="40" fillId="0" borderId="3" xfId="2" applyNumberFormat="1" applyFont="1" applyBorder="1" applyAlignment="1">
      <alignment horizontal="center" vertical="center"/>
    </xf>
    <xf numFmtId="169" fontId="42" fillId="0" borderId="3" xfId="0" applyNumberFormat="1" applyFont="1" applyBorder="1" applyAlignment="1" applyProtection="1">
      <alignment horizontal="center" vertical="center"/>
      <protection hidden="1"/>
    </xf>
    <xf numFmtId="0" fontId="16" fillId="4" borderId="4" xfId="0" applyFont="1" applyFill="1" applyBorder="1" applyAlignment="1" applyProtection="1">
      <alignment horizontal="center" vertical="center"/>
      <protection locked="0"/>
    </xf>
    <xf numFmtId="0" fontId="43" fillId="4" borderId="1" xfId="0" applyFont="1" applyFill="1" applyBorder="1" applyAlignment="1">
      <alignment horizontal="center" vertical="center" wrapText="1"/>
    </xf>
    <xf numFmtId="0" fontId="24" fillId="4" borderId="7" xfId="0" applyFont="1" applyFill="1" applyBorder="1" applyAlignment="1">
      <alignment vertical="center"/>
    </xf>
    <xf numFmtId="0" fontId="24" fillId="4" borderId="8" xfId="0" applyFont="1" applyFill="1" applyBorder="1" applyAlignment="1">
      <alignment vertical="center"/>
    </xf>
    <xf numFmtId="169" fontId="24" fillId="4" borderId="1" xfId="0" applyNumberFormat="1" applyFont="1" applyFill="1" applyBorder="1" applyAlignment="1">
      <alignment vertical="top"/>
    </xf>
    <xf numFmtId="0" fontId="16" fillId="5" borderId="3" xfId="0" applyFont="1" applyFill="1" applyBorder="1" applyAlignment="1" applyProtection="1">
      <alignment horizontal="center"/>
      <protection locked="0"/>
    </xf>
    <xf numFmtId="0" fontId="16" fillId="5" borderId="10" xfId="0" applyFont="1" applyFill="1" applyBorder="1" applyAlignment="1" applyProtection="1">
      <alignment horizontal="center"/>
      <protection locked="0"/>
    </xf>
    <xf numFmtId="0" fontId="16" fillId="5" borderId="10" xfId="0" applyFont="1" applyFill="1" applyBorder="1" applyAlignment="1">
      <alignment horizontal="center" vertical="center"/>
    </xf>
    <xf numFmtId="0" fontId="16" fillId="5" borderId="10" xfId="0" applyFont="1" applyFill="1" applyBorder="1" applyAlignment="1" applyProtection="1">
      <alignment horizontal="center" vertical="center"/>
      <protection locked="0"/>
    </xf>
    <xf numFmtId="0" fontId="16" fillId="5" borderId="11" xfId="0" applyFont="1" applyFill="1" applyBorder="1" applyAlignment="1" applyProtection="1">
      <alignment horizontal="center"/>
      <protection locked="0"/>
    </xf>
    <xf numFmtId="0" fontId="16" fillId="5" borderId="11" xfId="0" applyFont="1" applyFill="1" applyBorder="1" applyAlignment="1" applyProtection="1">
      <alignment horizontal="center" vertical="center"/>
      <protection locked="0"/>
    </xf>
    <xf numFmtId="0" fontId="28" fillId="4" borderId="1" xfId="0" applyFont="1" applyFill="1" applyBorder="1" applyAlignment="1">
      <alignment wrapText="1"/>
    </xf>
    <xf numFmtId="0" fontId="34" fillId="4" borderId="0" xfId="0" applyFont="1" applyFill="1" applyAlignment="1">
      <alignment horizontal="center" vertical="center" wrapText="1"/>
    </xf>
    <xf numFmtId="169" fontId="14" fillId="4" borderId="0" xfId="0" applyNumberFormat="1" applyFont="1" applyFill="1" applyAlignment="1">
      <alignment horizontal="center" vertical="center"/>
    </xf>
    <xf numFmtId="169" fontId="14" fillId="4" borderId="0" xfId="2" applyNumberFormat="1" applyFont="1" applyFill="1" applyBorder="1" applyAlignment="1">
      <alignment horizontal="center" vertical="center"/>
    </xf>
    <xf numFmtId="0" fontId="40" fillId="4" borderId="0" xfId="0" applyFont="1" applyFill="1" applyAlignment="1">
      <alignment horizontal="right" vertical="center"/>
    </xf>
    <xf numFmtId="0" fontId="15" fillId="0" borderId="10" xfId="0" applyFont="1" applyBorder="1" applyAlignment="1">
      <alignment horizontal="center"/>
    </xf>
    <xf numFmtId="0" fontId="19" fillId="0" borderId="10" xfId="0" applyFont="1" applyBorder="1" applyAlignment="1">
      <alignment horizontal="center"/>
    </xf>
    <xf numFmtId="169" fontId="40" fillId="0" borderId="5" xfId="2" applyNumberFormat="1" applyFont="1" applyBorder="1" applyAlignment="1">
      <alignment horizontal="center" vertical="center"/>
    </xf>
    <xf numFmtId="169" fontId="42" fillId="0" borderId="10" xfId="0" applyNumberFormat="1" applyFont="1" applyBorder="1" applyAlignment="1" applyProtection="1">
      <alignment horizontal="center" vertical="center"/>
      <protection hidden="1"/>
    </xf>
    <xf numFmtId="165" fontId="40" fillId="0" borderId="10" xfId="0" applyNumberFormat="1" applyFont="1" applyBorder="1" applyAlignment="1">
      <alignment horizontal="center" vertical="center"/>
    </xf>
    <xf numFmtId="169" fontId="40" fillId="0" borderId="16" xfId="2" applyNumberFormat="1" applyFont="1" applyBorder="1" applyAlignment="1">
      <alignment horizontal="center" vertical="center"/>
    </xf>
    <xf numFmtId="169" fontId="42" fillId="0" borderId="11" xfId="0" applyNumberFormat="1" applyFont="1" applyBorder="1" applyAlignment="1" applyProtection="1">
      <alignment horizontal="center" vertical="center"/>
      <protection hidden="1"/>
    </xf>
    <xf numFmtId="165" fontId="40" fillId="0" borderId="10" xfId="0" quotePrefix="1" applyNumberFormat="1" applyFont="1" applyBorder="1" applyAlignment="1" applyProtection="1">
      <alignment horizontal="center" vertical="center"/>
      <protection hidden="1"/>
    </xf>
    <xf numFmtId="2" fontId="40" fillId="0" borderId="10" xfId="0" applyNumberFormat="1" applyFont="1" applyBorder="1" applyAlignment="1">
      <alignment horizontal="center" vertical="center"/>
    </xf>
    <xf numFmtId="0" fontId="28" fillId="4" borderId="17" xfId="0" applyFont="1" applyFill="1" applyBorder="1" applyAlignment="1">
      <alignment vertical="center" wrapText="1" readingOrder="1"/>
    </xf>
    <xf numFmtId="0" fontId="28" fillId="4" borderId="6" xfId="0" applyFont="1" applyFill="1" applyBorder="1" applyAlignment="1">
      <alignment vertical="center" wrapText="1" readingOrder="1"/>
    </xf>
    <xf numFmtId="0" fontId="28" fillId="4" borderId="2" xfId="0" applyFont="1" applyFill="1" applyBorder="1" applyAlignment="1">
      <alignment vertical="center" wrapText="1" readingOrder="1"/>
    </xf>
    <xf numFmtId="0" fontId="28" fillId="4" borderId="4" xfId="0" applyFont="1" applyFill="1" applyBorder="1" applyAlignment="1">
      <alignment wrapText="1"/>
    </xf>
    <xf numFmtId="0" fontId="40" fillId="0" borderId="15" xfId="0" applyFont="1" applyBorder="1" applyAlignment="1">
      <alignment vertical="center"/>
    </xf>
    <xf numFmtId="169" fontId="39" fillId="0" borderId="15" xfId="0" applyNumberFormat="1" applyFont="1" applyBorder="1" applyAlignment="1">
      <alignment horizontal="center" vertical="center"/>
    </xf>
    <xf numFmtId="0" fontId="40" fillId="0" borderId="18" xfId="0" applyFont="1" applyBorder="1" applyAlignment="1">
      <alignment horizontal="right" vertical="center"/>
    </xf>
    <xf numFmtId="0" fontId="40" fillId="0" borderId="19" xfId="0" applyFont="1" applyBorder="1" applyAlignment="1">
      <alignment horizontal="right" vertical="center"/>
    </xf>
    <xf numFmtId="0" fontId="48" fillId="3" borderId="22" xfId="0" applyFont="1" applyFill="1" applyBorder="1" applyAlignment="1" applyProtection="1">
      <alignment vertical="center"/>
      <protection locked="0"/>
    </xf>
    <xf numFmtId="0" fontId="48" fillId="3" borderId="23" xfId="0" applyFont="1" applyFill="1" applyBorder="1" applyAlignment="1" applyProtection="1">
      <alignment vertical="center"/>
      <protection locked="0"/>
    </xf>
    <xf numFmtId="0" fontId="48" fillId="3" borderId="24" xfId="0" applyFont="1" applyFill="1" applyBorder="1" applyAlignment="1" applyProtection="1">
      <alignment vertical="center"/>
      <protection locked="0"/>
    </xf>
    <xf numFmtId="0" fontId="19" fillId="0" borderId="10" xfId="0" applyFont="1" applyBorder="1" applyAlignment="1">
      <alignment horizontal="center" vertical="center"/>
    </xf>
    <xf numFmtId="0" fontId="19" fillId="5" borderId="1" xfId="0" applyFont="1" applyFill="1" applyBorder="1" applyAlignment="1" applyProtection="1">
      <alignment horizontal="center"/>
      <protection locked="0"/>
    </xf>
    <xf numFmtId="0" fontId="19" fillId="5" borderId="2" xfId="0" applyFont="1" applyFill="1" applyBorder="1" applyAlignment="1" applyProtection="1">
      <alignment horizontal="center"/>
      <protection locked="0"/>
    </xf>
    <xf numFmtId="49" fontId="15" fillId="5" borderId="13" xfId="0" applyNumberFormat="1" applyFont="1" applyFill="1" applyBorder="1" applyAlignment="1">
      <alignment horizontal="center"/>
    </xf>
    <xf numFmtId="49" fontId="15" fillId="5" borderId="15" xfId="0" applyNumberFormat="1" applyFont="1" applyFill="1" applyBorder="1" applyAlignment="1">
      <alignment horizontal="center"/>
    </xf>
    <xf numFmtId="0" fontId="19" fillId="0" borderId="1" xfId="0" applyFont="1" applyBorder="1" applyAlignment="1">
      <alignment horizontal="center"/>
    </xf>
    <xf numFmtId="0" fontId="19" fillId="0" borderId="5" xfId="0" applyFont="1" applyBorder="1" applyAlignment="1">
      <alignment horizontal="center"/>
    </xf>
    <xf numFmtId="0" fontId="18" fillId="0" borderId="0" xfId="0" applyFont="1" applyAlignment="1">
      <alignment horizontal="center" vertical="center"/>
    </xf>
    <xf numFmtId="0" fontId="45" fillId="4" borderId="5" xfId="0" applyFont="1" applyFill="1" applyBorder="1" applyAlignment="1">
      <alignment horizontal="center" vertical="center" wrapText="1"/>
    </xf>
    <xf numFmtId="0" fontId="44" fillId="4" borderId="6" xfId="0" applyFont="1" applyFill="1" applyBorder="1" applyAlignment="1">
      <alignment horizontal="center" vertical="center" wrapText="1"/>
    </xf>
    <xf numFmtId="0" fontId="44" fillId="4" borderId="2" xfId="0" applyFont="1" applyFill="1" applyBorder="1" applyAlignment="1">
      <alignment horizontal="center" vertical="center" wrapText="1"/>
    </xf>
    <xf numFmtId="0" fontId="39" fillId="0" borderId="1" xfId="0" applyFont="1" applyBorder="1" applyAlignment="1">
      <alignment horizontal="center"/>
    </xf>
    <xf numFmtId="0" fontId="27" fillId="4" borderId="5" xfId="0" applyFont="1" applyFill="1" applyBorder="1" applyAlignment="1">
      <alignment horizontal="center" vertical="top"/>
    </xf>
    <xf numFmtId="0" fontId="27" fillId="4" borderId="6" xfId="0" applyFont="1" applyFill="1" applyBorder="1" applyAlignment="1">
      <alignment horizontal="center" vertical="top"/>
    </xf>
    <xf numFmtId="0" fontId="27" fillId="4" borderId="2" xfId="0" applyFont="1" applyFill="1" applyBorder="1" applyAlignment="1">
      <alignment horizontal="center" vertical="top"/>
    </xf>
    <xf numFmtId="0" fontId="39" fillId="0" borderId="1" xfId="0" applyFont="1" applyBorder="1" applyAlignment="1">
      <alignment horizontal="center" vertical="center"/>
    </xf>
    <xf numFmtId="0" fontId="39" fillId="6" borderId="8" xfId="0" applyFont="1" applyFill="1" applyBorder="1" applyAlignment="1">
      <alignment horizontal="center" vertical="center"/>
    </xf>
    <xf numFmtId="0" fontId="39" fillId="6" borderId="3" xfId="0" applyFont="1" applyFill="1" applyBorder="1" applyAlignment="1">
      <alignment horizontal="center" vertical="center"/>
    </xf>
    <xf numFmtId="0" fontId="39" fillId="0" borderId="5" xfId="0" applyFont="1" applyBorder="1" applyAlignment="1">
      <alignment horizontal="center" vertical="center"/>
    </xf>
    <xf numFmtId="0" fontId="39" fillId="0" borderId="6" xfId="0" applyFont="1" applyBorder="1" applyAlignment="1">
      <alignment horizontal="center" vertical="center"/>
    </xf>
    <xf numFmtId="0" fontId="39" fillId="0" borderId="2" xfId="0" applyFont="1" applyBorder="1" applyAlignment="1">
      <alignment horizontal="center" vertical="center"/>
    </xf>
    <xf numFmtId="0" fontId="34" fillId="4" borderId="0" xfId="0" applyFont="1" applyFill="1" applyAlignment="1">
      <alignment horizontal="center" vertical="center" wrapText="1"/>
    </xf>
    <xf numFmtId="0" fontId="34" fillId="4" borderId="9" xfId="0" applyFont="1" applyFill="1" applyBorder="1" applyAlignment="1">
      <alignment horizontal="center" vertical="center" wrapText="1"/>
    </xf>
    <xf numFmtId="0" fontId="40" fillId="4" borderId="1" xfId="0" applyFont="1" applyFill="1" applyBorder="1" applyAlignment="1">
      <alignment horizontal="right" vertical="center"/>
    </xf>
    <xf numFmtId="0" fontId="12" fillId="5" borderId="10" xfId="0" applyFont="1" applyFill="1" applyBorder="1" applyAlignment="1" applyProtection="1">
      <alignment horizontal="center"/>
      <protection locked="0"/>
    </xf>
    <xf numFmtId="0" fontId="38" fillId="4" borderId="3" xfId="0" applyFont="1" applyFill="1" applyBorder="1" applyAlignment="1">
      <alignment horizontal="center" vertical="center" wrapText="1"/>
    </xf>
    <xf numFmtId="0" fontId="38" fillId="4" borderId="4" xfId="0" applyFont="1" applyFill="1" applyBorder="1" applyAlignment="1">
      <alignment horizontal="center" vertical="center" wrapText="1"/>
    </xf>
    <xf numFmtId="0" fontId="37" fillId="4" borderId="0" xfId="0" applyFont="1" applyFill="1" applyAlignment="1">
      <alignment horizontal="center" vertical="center" wrapText="1"/>
    </xf>
    <xf numFmtId="0" fontId="37" fillId="4" borderId="9" xfId="0" applyFont="1" applyFill="1" applyBorder="1" applyAlignment="1">
      <alignment horizontal="center" vertical="center" wrapText="1"/>
    </xf>
    <xf numFmtId="0" fontId="20" fillId="4" borderId="0" xfId="0" applyFont="1" applyFill="1" applyAlignment="1" applyProtection="1">
      <alignment horizontal="center"/>
      <protection locked="0"/>
    </xf>
    <xf numFmtId="0" fontId="15" fillId="5" borderId="10" xfId="0" applyFont="1" applyFill="1" applyBorder="1" applyAlignment="1">
      <alignment horizontal="center"/>
    </xf>
    <xf numFmtId="0" fontId="15" fillId="5" borderId="10" xfId="0" applyFont="1" applyFill="1" applyBorder="1" applyAlignment="1" applyProtection="1">
      <alignment horizontal="center"/>
      <protection locked="0"/>
    </xf>
    <xf numFmtId="0" fontId="13" fillId="5" borderId="2" xfId="0" applyFont="1" applyFill="1" applyBorder="1" applyAlignment="1" applyProtection="1">
      <alignment horizontal="center"/>
      <protection locked="0"/>
    </xf>
    <xf numFmtId="0" fontId="13" fillId="5" borderId="1" xfId="0" applyFont="1" applyFill="1" applyBorder="1" applyAlignment="1" applyProtection="1">
      <alignment horizontal="center"/>
      <protection locked="0"/>
    </xf>
    <xf numFmtId="0" fontId="30" fillId="4" borderId="0" xfId="0" applyFont="1" applyFill="1" applyAlignment="1">
      <alignment horizontal="center" vertical="center" wrapText="1"/>
    </xf>
    <xf numFmtId="164" fontId="39" fillId="3" borderId="1" xfId="2" applyFont="1" applyFill="1" applyBorder="1" applyAlignment="1">
      <alignment horizontal="center" vertical="center"/>
    </xf>
    <xf numFmtId="164" fontId="39" fillId="3" borderId="3" xfId="2" applyFont="1" applyFill="1" applyBorder="1" applyAlignment="1">
      <alignment horizontal="center" vertical="center"/>
    </xf>
    <xf numFmtId="164" fontId="39" fillId="3" borderId="12" xfId="2" applyFont="1" applyFill="1" applyBorder="1" applyAlignment="1">
      <alignment horizontal="center" vertical="center"/>
    </xf>
    <xf numFmtId="0" fontId="50" fillId="4" borderId="0" xfId="0" applyFont="1" applyFill="1" applyAlignment="1">
      <alignment horizontal="center" vertical="center" wrapText="1" readingOrder="1"/>
    </xf>
    <xf numFmtId="0" fontId="40" fillId="0" borderId="5" xfId="0" applyFont="1" applyBorder="1" applyAlignment="1">
      <alignment horizontal="right" vertical="center"/>
    </xf>
    <xf numFmtId="0" fontId="40" fillId="0" borderId="2" xfId="0" applyFont="1" applyBorder="1" applyAlignment="1">
      <alignment horizontal="right" vertical="center"/>
    </xf>
    <xf numFmtId="0" fontId="40" fillId="0" borderId="20" xfId="0" applyFont="1" applyBorder="1" applyAlignment="1">
      <alignment horizontal="right" vertical="center"/>
    </xf>
    <xf numFmtId="0" fontId="40" fillId="0" borderId="21" xfId="0" applyFont="1" applyBorder="1" applyAlignment="1">
      <alignment horizontal="right" vertical="center"/>
    </xf>
    <xf numFmtId="0" fontId="40" fillId="4" borderId="4" xfId="0" applyFont="1" applyFill="1" applyBorder="1" applyAlignment="1">
      <alignment horizontal="right" vertical="center"/>
    </xf>
    <xf numFmtId="0" fontId="28" fillId="4" borderId="0" xfId="0" applyFont="1" applyFill="1" applyAlignment="1">
      <alignment horizontal="center" vertical="center" wrapText="1" readingOrder="1"/>
    </xf>
    <xf numFmtId="20" fontId="15" fillId="5" borderId="13" xfId="0" applyNumberFormat="1" applyFont="1" applyFill="1" applyBorder="1" applyAlignment="1">
      <alignment horizontal="center"/>
    </xf>
    <xf numFmtId="20" fontId="15" fillId="5" borderId="14" xfId="0" applyNumberFormat="1" applyFont="1" applyFill="1" applyBorder="1" applyAlignment="1">
      <alignment horizontal="center"/>
    </xf>
    <xf numFmtId="20" fontId="15" fillId="5" borderId="15" xfId="0" applyNumberFormat="1" applyFont="1" applyFill="1" applyBorder="1" applyAlignment="1">
      <alignment horizontal="center"/>
    </xf>
    <xf numFmtId="0" fontId="10" fillId="5" borderId="10" xfId="0" applyFont="1" applyFill="1" applyBorder="1" applyAlignment="1" applyProtection="1">
      <alignment horizontal="center"/>
      <protection locked="0"/>
    </xf>
    <xf numFmtId="0" fontId="36" fillId="4" borderId="3" xfId="0" applyFont="1" applyFill="1" applyBorder="1" applyAlignment="1">
      <alignment horizontal="center" vertical="center" wrapText="1"/>
    </xf>
    <xf numFmtId="0" fontId="36" fillId="4" borderId="4" xfId="0" applyFont="1" applyFill="1" applyBorder="1" applyAlignment="1">
      <alignment horizontal="center" vertical="center" wrapText="1"/>
    </xf>
    <xf numFmtId="0" fontId="26" fillId="4" borderId="4" xfId="0" applyFont="1" applyFill="1" applyBorder="1" applyAlignment="1">
      <alignment horizontal="center" vertical="center"/>
    </xf>
    <xf numFmtId="169" fontId="14" fillId="4" borderId="4" xfId="2" applyNumberFormat="1" applyFont="1" applyFill="1" applyBorder="1" applyAlignment="1">
      <alignment horizontal="center" vertical="center"/>
    </xf>
    <xf numFmtId="0" fontId="39" fillId="6" borderId="1" xfId="0" applyFont="1" applyFill="1" applyBorder="1" applyAlignment="1">
      <alignment horizontal="center" vertical="center"/>
    </xf>
    <xf numFmtId="0" fontId="26" fillId="4" borderId="1" xfId="0" applyFont="1" applyFill="1" applyBorder="1" applyAlignment="1">
      <alignment horizontal="center" vertical="center"/>
    </xf>
    <xf numFmtId="164" fontId="39" fillId="3" borderId="2" xfId="2" applyFont="1" applyFill="1" applyBorder="1" applyAlignment="1">
      <alignment horizontal="center" vertical="center"/>
    </xf>
    <xf numFmtId="0" fontId="39" fillId="0" borderId="25" xfId="0" applyFont="1" applyBorder="1" applyAlignment="1">
      <alignment horizontal="center" vertical="center"/>
    </xf>
    <xf numFmtId="169" fontId="14" fillId="4" borderId="1" xfId="0" applyNumberFormat="1" applyFont="1" applyFill="1" applyBorder="1" applyAlignment="1">
      <alignment horizontal="center" vertical="center"/>
    </xf>
  </cellXfs>
  <cellStyles count="3">
    <cellStyle name="Currency" xfId="2" builtinId="4"/>
    <cellStyle name="Normal" xfId="0" builtinId="0"/>
    <cellStyle name="Percent" xfId="1" builtinId="5"/>
  </cellStyles>
  <dxfs count="0"/>
  <tableStyles count="0" defaultTableStyle="TableStyleMedium2" defaultPivotStyle="PivotStyleLight16"/>
  <colors>
    <mruColors>
      <color rgb="FF102640"/>
      <color rgb="FF1A1344"/>
      <color rgb="FF00004C"/>
      <color rgb="FF002948"/>
      <color rgb="FF003258"/>
      <color rgb="FF00005D"/>
      <color rgb="FF0000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46383</xdr:rowOff>
    </xdr:from>
    <xdr:to>
      <xdr:col>2</xdr:col>
      <xdr:colOff>1000158</xdr:colOff>
      <xdr:row>0</xdr:row>
      <xdr:rowOff>677885</xdr:rowOff>
    </xdr:to>
    <xdr:pic>
      <xdr:nvPicPr>
        <xdr:cNvPr id="6" name="Picture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46383"/>
          <a:ext cx="2796274" cy="628327"/>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T136"/>
  <sheetViews>
    <sheetView tabSelected="1" zoomScale="85" zoomScaleNormal="85" workbookViewId="0">
      <selection activeCell="K4" sqref="K4:P4"/>
    </sheetView>
  </sheetViews>
  <sheetFormatPr defaultRowHeight="12.5"/>
  <cols>
    <col min="1" max="1" width="12.6328125" customWidth="1"/>
    <col min="2" max="2" width="13" customWidth="1"/>
    <col min="3" max="3" width="15.453125" customWidth="1"/>
    <col min="4" max="4" width="21.453125" customWidth="1"/>
    <col min="5" max="5" width="15.54296875" customWidth="1"/>
    <col min="6" max="6" width="2.453125" customWidth="1"/>
    <col min="7" max="7" width="1.453125" customWidth="1"/>
    <col min="8" max="8" width="0.7265625" customWidth="1"/>
    <col min="9" max="9" width="2.1796875" customWidth="1"/>
    <col min="10" max="10" width="22.81640625" customWidth="1"/>
    <col min="11" max="11" width="0.54296875" customWidth="1"/>
    <col min="12" max="12" width="16.36328125" customWidth="1"/>
    <col min="13" max="13" width="19.6328125" customWidth="1"/>
    <col min="14" max="14" width="12.1796875" customWidth="1"/>
    <col min="15" max="15" width="12.81640625" style="3" customWidth="1"/>
    <col min="16" max="16" width="13.54296875" style="3" customWidth="1"/>
    <col min="17" max="17" width="12.54296875" customWidth="1"/>
    <col min="18" max="18" width="18.54296875" customWidth="1"/>
    <col min="19" max="19" width="9.453125" bestFit="1" customWidth="1"/>
    <col min="20" max="20" width="10.81640625" bestFit="1" customWidth="1"/>
  </cols>
  <sheetData>
    <row r="1" spans="1:20" ht="58.4" customHeight="1">
      <c r="A1" s="145" t="s">
        <v>1</v>
      </c>
      <c r="B1" s="145"/>
      <c r="C1" s="145"/>
      <c r="D1" s="145"/>
      <c r="E1" s="52" t="s">
        <v>2</v>
      </c>
      <c r="F1" s="44"/>
      <c r="G1" s="53"/>
      <c r="H1" s="53"/>
      <c r="I1" s="45">
        <v>2</v>
      </c>
      <c r="J1" s="150" t="s">
        <v>3</v>
      </c>
      <c r="K1" s="150"/>
      <c r="L1" s="150"/>
      <c r="M1" s="150"/>
      <c r="N1" s="150"/>
      <c r="O1" s="150"/>
      <c r="P1" s="150"/>
      <c r="Q1" s="10"/>
    </row>
    <row r="2" spans="1:20" ht="18.75" customHeight="1">
      <c r="A2" s="116" t="s">
        <v>4</v>
      </c>
      <c r="B2" s="116"/>
      <c r="C2" s="148"/>
      <c r="D2" s="149"/>
      <c r="E2" s="149"/>
      <c r="F2" s="149"/>
      <c r="G2" s="149"/>
      <c r="H2" s="149"/>
      <c r="I2" s="121" t="s">
        <v>5</v>
      </c>
      <c r="J2" s="122"/>
      <c r="K2" s="146" t="s">
        <v>107</v>
      </c>
      <c r="L2" s="146"/>
      <c r="M2" s="146"/>
      <c r="N2" s="146"/>
      <c r="O2" s="146"/>
      <c r="P2" s="146"/>
      <c r="Q2" s="5"/>
    </row>
    <row r="3" spans="1:20" ht="18">
      <c r="A3" s="116" t="s">
        <v>6</v>
      </c>
      <c r="B3" s="116"/>
      <c r="C3" s="148"/>
      <c r="D3" s="149"/>
      <c r="E3" s="149"/>
      <c r="F3" s="149"/>
      <c r="G3" s="149"/>
      <c r="H3" s="149"/>
      <c r="I3" s="121" t="s">
        <v>7</v>
      </c>
      <c r="J3" s="122"/>
      <c r="K3" s="147" t="s">
        <v>108</v>
      </c>
      <c r="L3" s="147"/>
      <c r="M3" s="147"/>
      <c r="N3" s="147"/>
      <c r="O3" s="147"/>
      <c r="P3" s="147"/>
      <c r="Q3" s="5"/>
    </row>
    <row r="4" spans="1:20" ht="18">
      <c r="A4" s="116" t="s">
        <v>8</v>
      </c>
      <c r="B4" s="116"/>
      <c r="C4" s="148"/>
      <c r="D4" s="149"/>
      <c r="E4" s="149"/>
      <c r="F4" s="149"/>
      <c r="G4" s="149"/>
      <c r="H4" s="149"/>
      <c r="I4" s="121" t="s">
        <v>9</v>
      </c>
      <c r="J4" s="122"/>
      <c r="K4" s="140"/>
      <c r="L4" s="140"/>
      <c r="M4" s="140"/>
      <c r="N4" s="140"/>
      <c r="O4" s="140"/>
      <c r="P4" s="140"/>
      <c r="Q4" s="5"/>
    </row>
    <row r="5" spans="1:20" ht="15.5">
      <c r="A5" s="116" t="s">
        <v>10</v>
      </c>
      <c r="B5" s="116"/>
      <c r="C5" s="54"/>
      <c r="D5" s="55" t="s">
        <v>11</v>
      </c>
      <c r="E5" s="117"/>
      <c r="F5" s="117"/>
      <c r="G5" s="117"/>
      <c r="H5" s="117"/>
      <c r="I5" s="121" t="s">
        <v>12</v>
      </c>
      <c r="J5" s="122"/>
      <c r="K5" s="119" t="s">
        <v>109</v>
      </c>
      <c r="L5" s="120"/>
      <c r="M5" s="96" t="s">
        <v>13</v>
      </c>
      <c r="N5" s="161" t="s">
        <v>110</v>
      </c>
      <c r="O5" s="162"/>
      <c r="P5" s="163"/>
      <c r="Q5" s="11"/>
    </row>
    <row r="6" spans="1:20" ht="15.5">
      <c r="A6" s="116" t="s">
        <v>14</v>
      </c>
      <c r="B6" s="116"/>
      <c r="C6" s="118"/>
      <c r="D6" s="117"/>
      <c r="E6" s="117"/>
      <c r="F6" s="117"/>
      <c r="G6" s="117"/>
      <c r="H6" s="117"/>
      <c r="I6" s="121" t="s">
        <v>15</v>
      </c>
      <c r="J6" s="122"/>
      <c r="K6" s="119" t="s">
        <v>109</v>
      </c>
      <c r="L6" s="120"/>
      <c r="M6" s="96" t="s">
        <v>13</v>
      </c>
      <c r="N6" s="161" t="s">
        <v>111</v>
      </c>
      <c r="O6" s="162"/>
      <c r="P6" s="163"/>
      <c r="Q6" s="11"/>
    </row>
    <row r="7" spans="1:20" ht="15.5">
      <c r="A7" s="116" t="s">
        <v>16</v>
      </c>
      <c r="B7" s="116"/>
      <c r="C7" s="54"/>
      <c r="D7" s="55" t="s">
        <v>17</v>
      </c>
      <c r="E7" s="117"/>
      <c r="F7" s="117"/>
      <c r="G7" s="117"/>
      <c r="H7" s="117"/>
      <c r="I7" s="121" t="s">
        <v>18</v>
      </c>
      <c r="J7" s="122"/>
      <c r="K7" s="119" t="s">
        <v>112</v>
      </c>
      <c r="L7" s="120"/>
      <c r="M7" s="96" t="s">
        <v>13</v>
      </c>
      <c r="N7" s="161" t="s">
        <v>113</v>
      </c>
      <c r="O7" s="162"/>
      <c r="P7" s="163"/>
      <c r="Q7" s="11"/>
    </row>
    <row r="8" spans="1:20" ht="15.5">
      <c r="A8" s="116" t="s">
        <v>19</v>
      </c>
      <c r="B8" s="116"/>
      <c r="C8" s="118"/>
      <c r="D8" s="117"/>
      <c r="E8" s="117"/>
      <c r="F8" s="117"/>
      <c r="G8" s="117"/>
      <c r="H8" s="117"/>
      <c r="I8" s="121" t="s">
        <v>20</v>
      </c>
      <c r="J8" s="122"/>
      <c r="K8" s="164"/>
      <c r="L8" s="164"/>
      <c r="M8" s="164"/>
      <c r="N8" s="164"/>
      <c r="O8" s="164"/>
      <c r="P8" s="164"/>
      <c r="Q8" s="5"/>
    </row>
    <row r="9" spans="1:20" ht="15.5">
      <c r="A9" s="116" t="s">
        <v>21</v>
      </c>
      <c r="B9" s="116"/>
      <c r="C9" s="54"/>
      <c r="D9" s="55" t="s">
        <v>22</v>
      </c>
      <c r="E9" s="117"/>
      <c r="F9" s="117"/>
      <c r="G9" s="117"/>
      <c r="H9" s="117"/>
      <c r="I9" s="121" t="s">
        <v>23</v>
      </c>
      <c r="J9" s="122"/>
      <c r="K9" s="140"/>
      <c r="L9" s="140"/>
      <c r="M9" s="97" t="s">
        <v>16</v>
      </c>
      <c r="N9" s="140"/>
      <c r="O9" s="140"/>
      <c r="P9" s="140"/>
      <c r="Q9" s="4"/>
    </row>
    <row r="10" spans="1:20" ht="76.5" customHeight="1">
      <c r="A10" s="137" t="s">
        <v>99</v>
      </c>
      <c r="B10" s="137"/>
      <c r="C10" s="137"/>
      <c r="D10" s="137"/>
      <c r="E10" s="137"/>
      <c r="F10" s="137"/>
      <c r="G10" s="137"/>
      <c r="H10" s="137"/>
      <c r="I10" s="137"/>
      <c r="J10" s="137"/>
      <c r="K10" s="137"/>
      <c r="L10" s="137"/>
      <c r="M10" s="137"/>
      <c r="N10" s="137"/>
      <c r="O10" s="138"/>
      <c r="P10" s="92"/>
    </row>
    <row r="11" spans="1:20" ht="37" customHeight="1">
      <c r="A11" s="143" t="s">
        <v>24</v>
      </c>
      <c r="B11" s="144"/>
      <c r="C11" s="124" t="s">
        <v>114</v>
      </c>
      <c r="D11" s="125"/>
      <c r="E11" s="125"/>
      <c r="F11" s="125"/>
      <c r="G11" s="125"/>
      <c r="H11" s="125"/>
      <c r="I11" s="125"/>
      <c r="J11" s="125"/>
      <c r="K11" s="125"/>
      <c r="L11" s="126"/>
      <c r="M11" s="141" t="s">
        <v>25</v>
      </c>
      <c r="N11" s="141" t="s">
        <v>26</v>
      </c>
      <c r="O11" s="165" t="s">
        <v>27</v>
      </c>
      <c r="P11" s="165" t="s">
        <v>27</v>
      </c>
    </row>
    <row r="12" spans="1:20" ht="31" customHeight="1">
      <c r="A12" s="81" t="s">
        <v>85</v>
      </c>
      <c r="B12" s="81" t="s">
        <v>86</v>
      </c>
      <c r="C12" s="128" t="s">
        <v>94</v>
      </c>
      <c r="D12" s="129"/>
      <c r="E12" s="129"/>
      <c r="F12" s="129"/>
      <c r="G12" s="129"/>
      <c r="H12" s="129"/>
      <c r="I12" s="129"/>
      <c r="J12" s="129"/>
      <c r="K12" s="129"/>
      <c r="L12" s="130"/>
      <c r="M12" s="142"/>
      <c r="N12" s="142"/>
      <c r="O12" s="166"/>
      <c r="P12" s="166"/>
    </row>
    <row r="13" spans="1:20" ht="18">
      <c r="A13" s="51"/>
      <c r="B13" s="51"/>
      <c r="C13" s="127" t="s">
        <v>106</v>
      </c>
      <c r="D13" s="127"/>
      <c r="E13" s="127"/>
      <c r="F13" s="127"/>
      <c r="G13" s="127"/>
      <c r="H13" s="127"/>
      <c r="I13" s="127"/>
      <c r="J13" s="127"/>
      <c r="K13" s="127"/>
      <c r="L13" s="127"/>
      <c r="M13" s="56">
        <f>145*$I$1</f>
        <v>290</v>
      </c>
      <c r="N13" s="57">
        <f>175*$I$1</f>
        <v>350</v>
      </c>
      <c r="O13" s="70" t="str">
        <f>+IF(A13="","",+A13*M13)</f>
        <v/>
      </c>
      <c r="P13" s="70" t="str">
        <f>+IF(B13="","",+B13*N13)</f>
        <v/>
      </c>
      <c r="Q13" s="12"/>
    </row>
    <row r="14" spans="1:20" ht="18">
      <c r="A14" s="51"/>
      <c r="B14" s="51"/>
      <c r="C14" s="127" t="s">
        <v>103</v>
      </c>
      <c r="D14" s="127"/>
      <c r="E14" s="127"/>
      <c r="F14" s="127"/>
      <c r="G14" s="127"/>
      <c r="H14" s="127"/>
      <c r="I14" s="127"/>
      <c r="J14" s="127"/>
      <c r="K14" s="127"/>
      <c r="L14" s="127"/>
      <c r="M14" s="56">
        <f>415*$I$1</f>
        <v>830</v>
      </c>
      <c r="N14" s="57">
        <f>500*$I$1</f>
        <v>1000</v>
      </c>
      <c r="O14" s="70" t="str">
        <f t="shared" ref="O14:O19" si="0">+IF(A14="","",+A14*M14)</f>
        <v/>
      </c>
      <c r="P14" s="70" t="str">
        <f t="shared" ref="P14:P17" si="1">+IF(B14="","",+B14*N14)</f>
        <v/>
      </c>
      <c r="Q14" s="12"/>
      <c r="R14" s="19"/>
      <c r="S14" s="18"/>
      <c r="T14" s="18"/>
    </row>
    <row r="15" spans="1:20" ht="18">
      <c r="A15" s="51"/>
      <c r="B15" s="51"/>
      <c r="C15" s="127" t="s">
        <v>105</v>
      </c>
      <c r="D15" s="127"/>
      <c r="E15" s="127"/>
      <c r="F15" s="127"/>
      <c r="G15" s="127"/>
      <c r="H15" s="127"/>
      <c r="I15" s="127"/>
      <c r="J15" s="127"/>
      <c r="K15" s="127"/>
      <c r="L15" s="127"/>
      <c r="M15" s="56">
        <f>535*$I$1</f>
        <v>1070</v>
      </c>
      <c r="N15" s="57">
        <f>645*$I$1</f>
        <v>1290</v>
      </c>
      <c r="O15" s="70" t="str">
        <f t="shared" si="0"/>
        <v/>
      </c>
      <c r="P15" s="70" t="str">
        <f t="shared" si="1"/>
        <v/>
      </c>
      <c r="Q15" s="12"/>
      <c r="R15" s="19"/>
      <c r="S15" s="18"/>
      <c r="T15" s="18"/>
    </row>
    <row r="16" spans="1:20" ht="18">
      <c r="A16" s="51"/>
      <c r="B16" s="51"/>
      <c r="C16" s="127" t="s">
        <v>104</v>
      </c>
      <c r="D16" s="127"/>
      <c r="E16" s="127"/>
      <c r="F16" s="127"/>
      <c r="G16" s="127"/>
      <c r="H16" s="127"/>
      <c r="I16" s="127"/>
      <c r="J16" s="127"/>
      <c r="K16" s="127"/>
      <c r="L16" s="127"/>
      <c r="M16" s="56">
        <f>710*$I$1</f>
        <v>1420</v>
      </c>
      <c r="N16" s="57">
        <f>855*$I$1</f>
        <v>1710</v>
      </c>
      <c r="O16" s="70" t="str">
        <f t="shared" si="0"/>
        <v/>
      </c>
      <c r="P16" s="70" t="str">
        <f t="shared" si="1"/>
        <v/>
      </c>
      <c r="Q16" s="12"/>
      <c r="R16" s="19"/>
      <c r="S16" s="18"/>
      <c r="T16" s="18"/>
    </row>
    <row r="17" spans="1:20" ht="18">
      <c r="A17" s="51"/>
      <c r="B17" s="51"/>
      <c r="C17" s="127" t="s">
        <v>28</v>
      </c>
      <c r="D17" s="127"/>
      <c r="E17" s="127"/>
      <c r="F17" s="127"/>
      <c r="G17" s="127"/>
      <c r="H17" s="127"/>
      <c r="I17" s="127"/>
      <c r="J17" s="127"/>
      <c r="K17" s="127"/>
      <c r="L17" s="127"/>
      <c r="M17" s="56">
        <f>90*$I$1</f>
        <v>180</v>
      </c>
      <c r="N17" s="57">
        <f>110*$I$1</f>
        <v>220</v>
      </c>
      <c r="O17" s="70" t="str">
        <f t="shared" si="0"/>
        <v/>
      </c>
      <c r="P17" s="70" t="str">
        <f t="shared" si="1"/>
        <v/>
      </c>
      <c r="Q17" s="12"/>
      <c r="R17" s="19"/>
      <c r="S17" s="18"/>
      <c r="T17" s="18"/>
    </row>
    <row r="18" spans="1:20" ht="18">
      <c r="A18" s="51"/>
      <c r="B18" s="51"/>
      <c r="C18" s="127" t="s">
        <v>29</v>
      </c>
      <c r="D18" s="127"/>
      <c r="E18" s="127"/>
      <c r="F18" s="127"/>
      <c r="G18" s="127"/>
      <c r="H18" s="127"/>
      <c r="I18" s="127"/>
      <c r="J18" s="127"/>
      <c r="K18" s="127"/>
      <c r="L18" s="127"/>
      <c r="M18" s="56">
        <f>260*$I$1</f>
        <v>520</v>
      </c>
      <c r="N18" s="57">
        <f>315*$I$1</f>
        <v>630</v>
      </c>
      <c r="O18" s="70" t="str">
        <f t="shared" si="0"/>
        <v/>
      </c>
      <c r="P18" s="70" t="str">
        <f>+IF(B19="","",+B19*N18)</f>
        <v/>
      </c>
      <c r="Q18" s="2"/>
      <c r="R18" s="14"/>
      <c r="S18" s="15"/>
      <c r="T18" s="15"/>
    </row>
    <row r="19" spans="1:20" ht="18">
      <c r="A19" s="51"/>
      <c r="B19" s="51"/>
      <c r="C19" s="127" t="s">
        <v>30</v>
      </c>
      <c r="D19" s="127"/>
      <c r="E19" s="127"/>
      <c r="F19" s="127"/>
      <c r="G19" s="127"/>
      <c r="H19" s="127"/>
      <c r="I19" s="127"/>
      <c r="J19" s="127"/>
      <c r="K19" s="127"/>
      <c r="L19" s="127"/>
      <c r="M19" s="56">
        <f>60*$I$1</f>
        <v>120</v>
      </c>
      <c r="N19" s="57">
        <f>75*$I$1</f>
        <v>150</v>
      </c>
      <c r="O19" s="70" t="str">
        <f t="shared" si="0"/>
        <v/>
      </c>
      <c r="P19" s="70" t="str">
        <f>+IF(B20="","",+B20*N19)</f>
        <v/>
      </c>
      <c r="Q19" s="12"/>
      <c r="R19" s="16"/>
      <c r="S19" s="15"/>
      <c r="T19" s="15"/>
    </row>
    <row r="20" spans="1:20" ht="18">
      <c r="A20" s="51"/>
      <c r="B20" s="51"/>
      <c r="C20" s="127" t="s">
        <v>31</v>
      </c>
      <c r="D20" s="127"/>
      <c r="E20" s="127"/>
      <c r="F20" s="127"/>
      <c r="G20" s="127"/>
      <c r="H20" s="127"/>
      <c r="I20" s="127"/>
      <c r="J20" s="127"/>
      <c r="K20" s="127"/>
      <c r="L20" s="127"/>
      <c r="M20" s="56">
        <f>550*$I$1</f>
        <v>1100</v>
      </c>
      <c r="N20" s="57">
        <f>660*$I$1</f>
        <v>1320</v>
      </c>
      <c r="O20" s="70" t="str">
        <f>+IF(A20="","",+A20*M20)</f>
        <v/>
      </c>
      <c r="P20" s="70" t="str">
        <f>+IF(B20="","",+B20*N20)</f>
        <v/>
      </c>
      <c r="Q20" s="12"/>
      <c r="R20" s="3"/>
      <c r="S20" s="8"/>
    </row>
    <row r="21" spans="1:20" s="1" customFormat="1" ht="22">
      <c r="A21" s="82" t="s">
        <v>1</v>
      </c>
      <c r="B21" s="83"/>
      <c r="C21" s="128" t="s">
        <v>32</v>
      </c>
      <c r="D21" s="129"/>
      <c r="E21" s="129"/>
      <c r="F21" s="129"/>
      <c r="G21" s="129"/>
      <c r="H21" s="129"/>
      <c r="I21" s="129"/>
      <c r="J21" s="129"/>
      <c r="K21" s="129"/>
      <c r="L21" s="130"/>
      <c r="M21" s="84"/>
      <c r="N21" s="84"/>
      <c r="O21" s="84"/>
      <c r="P21" s="84"/>
      <c r="Q21" s="12"/>
      <c r="R21" s="7"/>
      <c r="S21" s="9"/>
    </row>
    <row r="22" spans="1:20" s="1" customFormat="1" ht="14.5" customHeight="1">
      <c r="A22" s="137" t="s">
        <v>101</v>
      </c>
      <c r="B22" s="137"/>
      <c r="C22" s="137"/>
      <c r="D22" s="137"/>
      <c r="E22" s="137"/>
      <c r="F22" s="137"/>
      <c r="G22" s="137"/>
      <c r="H22" s="137"/>
      <c r="I22" s="137"/>
      <c r="J22" s="137"/>
      <c r="K22" s="137"/>
      <c r="L22" s="137"/>
      <c r="M22" s="137"/>
      <c r="N22" s="137"/>
      <c r="O22" s="138"/>
      <c r="P22" s="92"/>
      <c r="Q22" s="12"/>
      <c r="R22" s="7"/>
      <c r="S22" s="9"/>
    </row>
    <row r="23" spans="1:20" s="1" customFormat="1" ht="14.5" customHeight="1">
      <c r="A23" s="137"/>
      <c r="B23" s="137"/>
      <c r="C23" s="137"/>
      <c r="D23" s="137"/>
      <c r="E23" s="137"/>
      <c r="F23" s="137"/>
      <c r="G23" s="137"/>
      <c r="H23" s="137"/>
      <c r="I23" s="137"/>
      <c r="J23" s="137"/>
      <c r="K23" s="137"/>
      <c r="L23" s="137"/>
      <c r="M23" s="137"/>
      <c r="N23" s="137"/>
      <c r="O23" s="138"/>
      <c r="P23" s="92"/>
      <c r="Q23" s="12"/>
      <c r="R23" s="7"/>
      <c r="S23" s="9"/>
    </row>
    <row r="24" spans="1:20" s="1" customFormat="1" ht="20.5" customHeight="1">
      <c r="A24" s="137"/>
      <c r="B24" s="137"/>
      <c r="C24" s="137"/>
      <c r="D24" s="137"/>
      <c r="E24" s="137"/>
      <c r="F24" s="137"/>
      <c r="G24" s="137"/>
      <c r="H24" s="137"/>
      <c r="I24" s="137"/>
      <c r="J24" s="137"/>
      <c r="K24" s="137"/>
      <c r="L24" s="137"/>
      <c r="M24" s="137"/>
      <c r="N24" s="137"/>
      <c r="O24" s="138"/>
      <c r="P24" s="92"/>
      <c r="Q24" s="12"/>
      <c r="R24" s="7"/>
      <c r="S24" s="9"/>
    </row>
    <row r="25" spans="1:20" ht="18">
      <c r="A25" s="51"/>
      <c r="B25" s="65"/>
      <c r="C25" s="131" t="s">
        <v>88</v>
      </c>
      <c r="D25" s="131"/>
      <c r="E25" s="131"/>
      <c r="F25" s="131"/>
      <c r="G25" s="131"/>
      <c r="H25" s="131"/>
      <c r="I25" s="131"/>
      <c r="J25" s="131"/>
      <c r="K25" s="131"/>
      <c r="L25" s="131"/>
      <c r="M25" s="56">
        <f>75*$I$1</f>
        <v>150</v>
      </c>
      <c r="N25" s="59">
        <f>90*$I$1</f>
        <v>180</v>
      </c>
      <c r="O25" s="70" t="str">
        <f>+IF(A25="","",+A25*M25)</f>
        <v/>
      </c>
      <c r="P25" s="70" t="str">
        <f>+IF(B25="","",+B25*N25)</f>
        <v/>
      </c>
      <c r="Q25" s="12"/>
      <c r="R25" s="3"/>
      <c r="S25" s="3"/>
    </row>
    <row r="26" spans="1:20" ht="18">
      <c r="A26" s="51"/>
      <c r="B26" s="65"/>
      <c r="C26" s="131" t="s">
        <v>89</v>
      </c>
      <c r="D26" s="131"/>
      <c r="E26" s="131"/>
      <c r="F26" s="131"/>
      <c r="G26" s="131"/>
      <c r="H26" s="131"/>
      <c r="I26" s="131"/>
      <c r="J26" s="131"/>
      <c r="K26" s="131"/>
      <c r="L26" s="131"/>
      <c r="M26" s="56">
        <f>115*$I$1</f>
        <v>230</v>
      </c>
      <c r="N26" s="59">
        <f>140*$I$1</f>
        <v>280</v>
      </c>
      <c r="O26" s="70" t="str">
        <f t="shared" ref="O26:O31" si="2">+IF(A26="","",+A26*M26)</f>
        <v/>
      </c>
      <c r="P26" s="70" t="str">
        <f t="shared" ref="P26:P31" si="3">+IF(B26="","",+B26*N26)</f>
        <v/>
      </c>
      <c r="Q26" s="12"/>
    </row>
    <row r="27" spans="1:20" s="1" customFormat="1" ht="18">
      <c r="A27" s="51"/>
      <c r="B27" s="65"/>
      <c r="C27" s="131" t="s">
        <v>90</v>
      </c>
      <c r="D27" s="131"/>
      <c r="E27" s="131"/>
      <c r="F27" s="131"/>
      <c r="G27" s="131"/>
      <c r="H27" s="131"/>
      <c r="I27" s="131"/>
      <c r="J27" s="131"/>
      <c r="K27" s="131"/>
      <c r="L27" s="131"/>
      <c r="M27" s="58">
        <f>145*$I$1</f>
        <v>290</v>
      </c>
      <c r="N27" s="59">
        <f>175*$I$1</f>
        <v>350</v>
      </c>
      <c r="O27" s="70" t="str">
        <f t="shared" si="2"/>
        <v/>
      </c>
      <c r="P27" s="70" t="str">
        <f t="shared" si="3"/>
        <v/>
      </c>
      <c r="Q27" s="13"/>
    </row>
    <row r="28" spans="1:20" ht="18">
      <c r="A28" s="51"/>
      <c r="B28" s="65"/>
      <c r="C28" s="131" t="s">
        <v>91</v>
      </c>
      <c r="D28" s="131"/>
      <c r="E28" s="131"/>
      <c r="F28" s="131"/>
      <c r="G28" s="131"/>
      <c r="H28" s="131"/>
      <c r="I28" s="131"/>
      <c r="J28" s="131"/>
      <c r="K28" s="131"/>
      <c r="L28" s="131"/>
      <c r="M28" s="58">
        <f>165*$I$1</f>
        <v>330</v>
      </c>
      <c r="N28" s="59">
        <f>200*$I$1</f>
        <v>400</v>
      </c>
      <c r="O28" s="70" t="str">
        <f t="shared" si="2"/>
        <v/>
      </c>
      <c r="P28" s="70" t="str">
        <f>+IF(B28="","",+B28*N28)</f>
        <v/>
      </c>
      <c r="Q28" s="12"/>
      <c r="R28" s="41"/>
    </row>
    <row r="29" spans="1:20" ht="18">
      <c r="A29" s="51"/>
      <c r="B29" s="65"/>
      <c r="C29" s="131" t="s">
        <v>92</v>
      </c>
      <c r="D29" s="131"/>
      <c r="E29" s="131"/>
      <c r="F29" s="131"/>
      <c r="G29" s="131"/>
      <c r="H29" s="131"/>
      <c r="I29" s="131"/>
      <c r="J29" s="131"/>
      <c r="K29" s="131"/>
      <c r="L29" s="131"/>
      <c r="M29" s="58">
        <f>330*$I$1</f>
        <v>660</v>
      </c>
      <c r="N29" s="59">
        <f>400*$I$1</f>
        <v>800</v>
      </c>
      <c r="O29" s="70" t="str">
        <f t="shared" si="2"/>
        <v/>
      </c>
      <c r="P29" s="70" t="str">
        <f t="shared" si="3"/>
        <v/>
      </c>
      <c r="Q29" s="12"/>
    </row>
    <row r="30" spans="1:20" s="1" customFormat="1" ht="18">
      <c r="A30" s="51"/>
      <c r="B30" s="65"/>
      <c r="C30" s="134" t="s">
        <v>93</v>
      </c>
      <c r="D30" s="135"/>
      <c r="E30" s="135"/>
      <c r="F30" s="135"/>
      <c r="G30" s="135"/>
      <c r="H30" s="135"/>
      <c r="I30" s="135"/>
      <c r="J30" s="135"/>
      <c r="K30" s="135"/>
      <c r="L30" s="136"/>
      <c r="M30" s="58">
        <f>440*$I$1</f>
        <v>880</v>
      </c>
      <c r="N30" s="59">
        <f>480*$I$1</f>
        <v>960</v>
      </c>
      <c r="O30" s="70" t="str">
        <f t="shared" si="2"/>
        <v/>
      </c>
      <c r="P30" s="70" t="str">
        <f t="shared" si="3"/>
        <v/>
      </c>
      <c r="Q30" s="13"/>
    </row>
    <row r="31" spans="1:20" ht="18">
      <c r="A31" s="51"/>
      <c r="B31" s="65"/>
      <c r="C31" s="169" t="s">
        <v>95</v>
      </c>
      <c r="D31" s="169"/>
      <c r="E31" s="169"/>
      <c r="F31" s="169"/>
      <c r="G31" s="169"/>
      <c r="H31" s="169"/>
      <c r="I31" s="169"/>
      <c r="J31" s="169"/>
      <c r="K31" s="169"/>
      <c r="L31" s="169"/>
      <c r="M31" s="58">
        <v>130</v>
      </c>
      <c r="N31" s="59">
        <f>155</f>
        <v>155</v>
      </c>
      <c r="O31" s="70" t="str">
        <f t="shared" si="2"/>
        <v/>
      </c>
      <c r="P31" s="70" t="str">
        <f t="shared" si="3"/>
        <v/>
      </c>
      <c r="Q31" s="12"/>
    </row>
    <row r="32" spans="1:20" ht="22">
      <c r="A32" s="66"/>
      <c r="B32" s="66"/>
      <c r="C32" s="170" t="s">
        <v>97</v>
      </c>
      <c r="D32" s="170"/>
      <c r="E32" s="170"/>
      <c r="F32" s="170"/>
      <c r="G32" s="170"/>
      <c r="H32" s="170"/>
      <c r="I32" s="170"/>
      <c r="J32" s="170"/>
      <c r="K32" s="170"/>
      <c r="L32" s="170"/>
      <c r="M32" s="173" t="s">
        <v>1</v>
      </c>
      <c r="N32" s="173"/>
      <c r="O32" s="173"/>
      <c r="P32" s="93"/>
      <c r="Q32" s="12"/>
    </row>
    <row r="33" spans="1:18" ht="18">
      <c r="A33" s="85"/>
      <c r="B33" s="77"/>
      <c r="C33" s="131" t="s">
        <v>33</v>
      </c>
      <c r="D33" s="131"/>
      <c r="E33" s="131"/>
      <c r="F33" s="131"/>
      <c r="G33" s="131"/>
      <c r="H33" s="131"/>
      <c r="I33" s="131"/>
      <c r="J33" s="131"/>
      <c r="K33" s="131"/>
      <c r="L33" s="131"/>
      <c r="M33" s="59">
        <v>195</v>
      </c>
      <c r="N33" s="59">
        <v>215</v>
      </c>
      <c r="O33" s="70" t="str">
        <f>+IF(A33="","",+A33*M33)</f>
        <v/>
      </c>
      <c r="P33" s="70" t="str">
        <f>+IF(B33="","",+B33*N33)</f>
        <v/>
      </c>
      <c r="Q33" s="12"/>
    </row>
    <row r="34" spans="1:18" ht="18">
      <c r="A34" s="86"/>
      <c r="B34" s="87"/>
      <c r="C34" s="171" t="s">
        <v>34</v>
      </c>
      <c r="D34" s="151"/>
      <c r="E34" s="151"/>
      <c r="F34" s="151"/>
      <c r="G34" s="151"/>
      <c r="H34" s="151"/>
      <c r="I34" s="151"/>
      <c r="J34" s="151"/>
      <c r="K34" s="151"/>
      <c r="L34" s="151"/>
      <c r="M34" s="59">
        <v>275</v>
      </c>
      <c r="N34" s="59">
        <v>300</v>
      </c>
      <c r="O34" s="70" t="str">
        <f t="shared" ref="O34:O36" si="4">+IF(A34="","",+A34*M34)</f>
        <v/>
      </c>
      <c r="P34" s="70" t="str">
        <f t="shared" ref="P34:P36" si="5">+IF(B34="","",+B34*N34)</f>
        <v/>
      </c>
      <c r="Q34" s="12"/>
    </row>
    <row r="35" spans="1:18" ht="17" customHeight="1">
      <c r="A35" s="86"/>
      <c r="B35" s="88"/>
      <c r="C35" s="172" t="s">
        <v>102</v>
      </c>
      <c r="D35" s="135"/>
      <c r="E35" s="135"/>
      <c r="F35" s="135"/>
      <c r="G35" s="135"/>
      <c r="H35" s="135"/>
      <c r="I35" s="135"/>
      <c r="J35" s="135"/>
      <c r="K35" s="135"/>
      <c r="L35" s="136"/>
      <c r="M35" s="59">
        <v>46</v>
      </c>
      <c r="N35" s="59">
        <v>56</v>
      </c>
      <c r="O35" s="70" t="str">
        <f t="shared" si="4"/>
        <v/>
      </c>
      <c r="P35" s="70" t="str">
        <f t="shared" si="5"/>
        <v/>
      </c>
      <c r="Q35" s="12"/>
      <c r="R35" s="40"/>
    </row>
    <row r="36" spans="1:18" ht="18.5" thickBot="1">
      <c r="A36" s="89"/>
      <c r="B36" s="90"/>
      <c r="C36" s="132" t="s">
        <v>96</v>
      </c>
      <c r="D36" s="133"/>
      <c r="E36" s="133"/>
      <c r="F36" s="133"/>
      <c r="G36" s="133"/>
      <c r="H36" s="133"/>
      <c r="I36" s="133"/>
      <c r="J36" s="133"/>
      <c r="K36" s="133"/>
      <c r="L36" s="133"/>
      <c r="M36" s="78">
        <v>130</v>
      </c>
      <c r="N36" s="78">
        <v>155</v>
      </c>
      <c r="O36" s="79" t="str">
        <f t="shared" si="4"/>
        <v/>
      </c>
      <c r="P36" s="79" t="str">
        <f t="shared" si="5"/>
        <v/>
      </c>
      <c r="Q36" s="12"/>
      <c r="R36" s="40"/>
    </row>
    <row r="37" spans="1:18" ht="18.5" hidden="1" customHeight="1" thickBot="1">
      <c r="A37" s="113" t="s">
        <v>98</v>
      </c>
      <c r="B37" s="114"/>
      <c r="C37" s="114"/>
      <c r="D37" s="114"/>
      <c r="E37" s="114"/>
      <c r="F37" s="114"/>
      <c r="G37" s="114"/>
      <c r="H37" s="114"/>
      <c r="I37" s="114"/>
      <c r="J37" s="114"/>
      <c r="K37" s="114"/>
      <c r="L37" s="114"/>
      <c r="M37" s="114"/>
      <c r="N37" s="114"/>
      <c r="O37" s="114"/>
      <c r="P37" s="115"/>
      <c r="Q37" s="2"/>
    </row>
    <row r="38" spans="1:18" ht="22" hidden="1">
      <c r="A38" s="80"/>
      <c r="B38" s="80"/>
      <c r="C38" s="167" t="s">
        <v>35</v>
      </c>
      <c r="D38" s="167"/>
      <c r="E38" s="167"/>
      <c r="F38" s="167"/>
      <c r="G38" s="167"/>
      <c r="H38" s="167"/>
      <c r="I38" s="167"/>
      <c r="J38" s="167"/>
      <c r="K38" s="167"/>
      <c r="L38" s="167"/>
      <c r="M38" s="168"/>
      <c r="N38" s="168"/>
      <c r="O38" s="168"/>
      <c r="P38" s="94"/>
      <c r="Q38" s="12"/>
      <c r="R38" s="42"/>
    </row>
    <row r="39" spans="1:18" ht="18.5" hidden="1" thickBot="1">
      <c r="A39" s="65"/>
      <c r="B39" s="65"/>
      <c r="C39" s="151" t="s">
        <v>100</v>
      </c>
      <c r="D39" s="151"/>
      <c r="E39" s="151"/>
      <c r="F39" s="151"/>
      <c r="G39" s="151"/>
      <c r="H39" s="151"/>
      <c r="I39" s="151"/>
      <c r="J39" s="151"/>
      <c r="K39" s="151"/>
      <c r="L39" s="151"/>
      <c r="M39" s="59"/>
      <c r="N39" s="59"/>
      <c r="O39" s="70" t="str">
        <f>+IF(A39="","",+A39*M39)</f>
        <v/>
      </c>
      <c r="P39" s="70" t="str">
        <f>+IF(B39="","",+B39*N39)</f>
        <v/>
      </c>
      <c r="Q39" s="12"/>
      <c r="R39" s="40"/>
    </row>
    <row r="40" spans="1:18" ht="18" hidden="1">
      <c r="A40" s="65"/>
      <c r="B40" s="65"/>
      <c r="C40" s="151" t="s">
        <v>36</v>
      </c>
      <c r="D40" s="151"/>
      <c r="E40" s="151"/>
      <c r="F40" s="151"/>
      <c r="G40" s="151"/>
      <c r="H40" s="151"/>
      <c r="I40" s="151"/>
      <c r="J40" s="151"/>
      <c r="K40" s="151"/>
      <c r="L40" s="151"/>
      <c r="M40" s="59">
        <v>1081</v>
      </c>
      <c r="N40" s="59">
        <v>1298</v>
      </c>
      <c r="O40" s="79" t="str">
        <f t="shared" ref="O40:O43" si="6">+IF(A40="","",+A40*M40)</f>
        <v/>
      </c>
      <c r="P40" s="79" t="str">
        <f t="shared" ref="P40:P43" si="7">+IF(B40="","",+B40*N40)</f>
        <v/>
      </c>
      <c r="Q40" s="12"/>
      <c r="R40" s="40"/>
    </row>
    <row r="41" spans="1:18" ht="20.5" hidden="1" customHeight="1">
      <c r="A41" s="65"/>
      <c r="B41" s="65"/>
      <c r="C41" s="151" t="s">
        <v>84</v>
      </c>
      <c r="D41" s="151"/>
      <c r="E41" s="151"/>
      <c r="F41" s="151"/>
      <c r="G41" s="151"/>
      <c r="H41" s="151"/>
      <c r="I41" s="151"/>
      <c r="J41" s="151"/>
      <c r="K41" s="151"/>
      <c r="L41" s="151"/>
      <c r="M41" s="59">
        <v>1319</v>
      </c>
      <c r="N41" s="98">
        <v>1583</v>
      </c>
      <c r="O41" s="99" t="str">
        <f t="shared" si="6"/>
        <v/>
      </c>
      <c r="P41" s="99" t="str">
        <f t="shared" si="7"/>
        <v/>
      </c>
      <c r="Q41" s="2"/>
    </row>
    <row r="42" spans="1:18" ht="21" hidden="1" customHeight="1">
      <c r="A42" s="65"/>
      <c r="B42" s="65"/>
      <c r="C42" s="151" t="s">
        <v>37</v>
      </c>
      <c r="D42" s="151"/>
      <c r="E42" s="151"/>
      <c r="F42" s="151"/>
      <c r="G42" s="151"/>
      <c r="H42" s="151"/>
      <c r="I42" s="151"/>
      <c r="J42" s="151"/>
      <c r="K42" s="151"/>
      <c r="L42" s="151"/>
      <c r="M42" s="59">
        <v>1558</v>
      </c>
      <c r="N42" s="98">
        <v>1870</v>
      </c>
      <c r="O42" s="99" t="str">
        <f t="shared" si="6"/>
        <v/>
      </c>
      <c r="P42" s="99" t="str">
        <f t="shared" si="7"/>
        <v/>
      </c>
      <c r="Q42" s="2"/>
      <c r="R42" s="43"/>
    </row>
    <row r="43" spans="1:18" ht="18.5" hidden="1" thickBot="1">
      <c r="A43" s="77"/>
      <c r="B43" s="77"/>
      <c r="C43" s="152" t="s">
        <v>38</v>
      </c>
      <c r="D43" s="152"/>
      <c r="E43" s="152"/>
      <c r="F43" s="152"/>
      <c r="G43" s="152"/>
      <c r="H43" s="152"/>
      <c r="I43" s="152"/>
      <c r="J43" s="152"/>
      <c r="K43" s="153"/>
      <c r="L43" s="152"/>
      <c r="M43" s="78">
        <v>434</v>
      </c>
      <c r="N43" s="101">
        <v>521</v>
      </c>
      <c r="O43" s="102" t="str">
        <f t="shared" si="6"/>
        <v/>
      </c>
      <c r="P43" s="102" t="str">
        <f t="shared" si="7"/>
        <v/>
      </c>
      <c r="Q43" s="2"/>
    </row>
    <row r="44" spans="1:18" ht="20.5" thickBot="1">
      <c r="A44" s="160"/>
      <c r="B44" s="160"/>
      <c r="C44" s="160"/>
      <c r="D44" s="160"/>
      <c r="E44" s="160"/>
      <c r="F44" s="160"/>
      <c r="G44" s="160"/>
      <c r="H44" s="160"/>
      <c r="I44" s="160"/>
      <c r="J44" s="160"/>
      <c r="K44" s="105"/>
      <c r="L44" s="157" t="s">
        <v>87</v>
      </c>
      <c r="M44" s="158"/>
      <c r="N44" s="109"/>
      <c r="O44" s="100" t="str">
        <f>+IF(SUM(O13:O20)=0,"",SUM(O13:O20))</f>
        <v/>
      </c>
      <c r="P44" s="104" t="str">
        <f>+IF(SUM(P13:P20)=0,"",SUM(P13:P20))</f>
        <v/>
      </c>
      <c r="Q44" s="2"/>
    </row>
    <row r="45" spans="1:18" ht="20.5" thickBot="1">
      <c r="A45" s="154" t="s">
        <v>115</v>
      </c>
      <c r="B45" s="154"/>
      <c r="C45" s="154"/>
      <c r="D45" s="154"/>
      <c r="E45" s="154"/>
      <c r="F45" s="154"/>
      <c r="G45" s="154"/>
      <c r="H45" s="154"/>
      <c r="I45" s="154"/>
      <c r="J45" s="154"/>
      <c r="K45" s="106"/>
      <c r="L45" s="111"/>
      <c r="M45" s="112" t="s">
        <v>39</v>
      </c>
      <c r="N45" s="110">
        <v>170</v>
      </c>
      <c r="O45" s="103" t="str">
        <f>+IF(O44="","",N45)</f>
        <v/>
      </c>
      <c r="P45" s="103" t="str">
        <f>+IF(P44="","",N45)</f>
        <v/>
      </c>
      <c r="Q45" s="2"/>
    </row>
    <row r="46" spans="1:18" ht="3" customHeight="1">
      <c r="A46" s="154"/>
      <c r="B46" s="154"/>
      <c r="C46" s="154"/>
      <c r="D46" s="154"/>
      <c r="E46" s="154"/>
      <c r="F46" s="154"/>
      <c r="G46" s="154"/>
      <c r="H46" s="154"/>
      <c r="I46" s="154"/>
      <c r="J46" s="154"/>
      <c r="K46" s="107"/>
      <c r="L46" s="159"/>
      <c r="M46" s="159"/>
      <c r="N46" s="159"/>
      <c r="O46" s="159"/>
      <c r="P46" s="95"/>
      <c r="Q46" s="2"/>
    </row>
    <row r="47" spans="1:18" ht="16.5" customHeight="1">
      <c r="A47" s="154"/>
      <c r="B47" s="154"/>
      <c r="C47" s="154"/>
      <c r="D47" s="154"/>
      <c r="E47" s="154"/>
      <c r="F47" s="154"/>
      <c r="G47" s="154"/>
      <c r="H47" s="154"/>
      <c r="I47" s="154"/>
      <c r="J47" s="154"/>
      <c r="K47" s="107"/>
      <c r="L47" s="62"/>
      <c r="M47" s="62" t="s">
        <v>40</v>
      </c>
      <c r="N47" s="61"/>
      <c r="O47" s="71">
        <f>+IF(M40="","",((A13+A18++A19+A20)*98)+((+A14+A15+A16+A17)*98))+((A27+A28+A29+A30)*130)+((A33+A34)*65)</f>
        <v>0</v>
      </c>
      <c r="P47" s="71">
        <f>+IF(N40="","",((B13+B18++B19+B20)*98)+((+B14+B15+B16+B17)*98))+((B27+B28+B29+B30)*130)+((B33+B34)*70)</f>
        <v>0</v>
      </c>
      <c r="Q47" s="2"/>
    </row>
    <row r="48" spans="1:18" ht="3" customHeight="1">
      <c r="A48" s="154"/>
      <c r="B48" s="154"/>
      <c r="C48" s="154"/>
      <c r="D48" s="154"/>
      <c r="E48" s="154"/>
      <c r="F48" s="154"/>
      <c r="G48" s="154"/>
      <c r="H48" s="154"/>
      <c r="I48" s="154"/>
      <c r="J48" s="154"/>
      <c r="K48" s="107"/>
      <c r="L48" s="139"/>
      <c r="M48" s="139"/>
      <c r="N48" s="139"/>
      <c r="O48" s="139"/>
      <c r="P48" s="95"/>
      <c r="Q48" s="2"/>
    </row>
    <row r="49" spans="1:18" ht="17.25" customHeight="1">
      <c r="A49" s="154"/>
      <c r="B49" s="154"/>
      <c r="C49" s="154"/>
      <c r="D49" s="154"/>
      <c r="E49" s="154"/>
      <c r="F49" s="154"/>
      <c r="G49" s="154"/>
      <c r="H49" s="154"/>
      <c r="I49" s="154"/>
      <c r="J49" s="154"/>
      <c r="K49" s="107"/>
      <c r="L49" s="155" t="s">
        <v>41</v>
      </c>
      <c r="M49" s="156"/>
      <c r="N49" s="67"/>
      <c r="O49" s="71" t="str">
        <f>+IF(SUM(O25:O43)=0,"",SUM(O25:O43))</f>
        <v/>
      </c>
      <c r="P49" s="71" t="str">
        <f>+IF(SUM(P25:P43)=0,"",SUM(P25:P43))</f>
        <v/>
      </c>
      <c r="Q49" s="2"/>
    </row>
    <row r="50" spans="1:18" ht="3" customHeight="1">
      <c r="A50" s="154"/>
      <c r="B50" s="154"/>
      <c r="C50" s="154"/>
      <c r="D50" s="154"/>
      <c r="E50" s="154"/>
      <c r="F50" s="154"/>
      <c r="G50" s="154"/>
      <c r="H50" s="154"/>
      <c r="I50" s="154"/>
      <c r="J50" s="154"/>
      <c r="K50" s="107"/>
      <c r="L50" s="63"/>
      <c r="M50" s="63"/>
      <c r="N50" s="63"/>
      <c r="O50" s="72"/>
      <c r="P50" s="72"/>
      <c r="Q50" s="2"/>
    </row>
    <row r="51" spans="1:18" ht="15" customHeight="1">
      <c r="A51" s="154"/>
      <c r="B51" s="154"/>
      <c r="C51" s="154"/>
      <c r="D51" s="154"/>
      <c r="E51" s="154"/>
      <c r="F51" s="154"/>
      <c r="G51" s="154"/>
      <c r="H51" s="154"/>
      <c r="I51" s="154"/>
      <c r="J51" s="154"/>
      <c r="K51" s="107"/>
      <c r="L51" s="62"/>
      <c r="M51" s="62" t="s">
        <v>42</v>
      </c>
      <c r="N51" s="68">
        <v>0.12</v>
      </c>
      <c r="O51" s="71" t="str">
        <f>+IF(O44="","",O44*N51)</f>
        <v/>
      </c>
      <c r="P51" s="71" t="str">
        <f>+IF(P44="","",P44*N51)</f>
        <v/>
      </c>
      <c r="Q51" s="2"/>
      <c r="R51" s="2"/>
    </row>
    <row r="52" spans="1:18" ht="3.75" customHeight="1">
      <c r="A52" s="154"/>
      <c r="B52" s="154"/>
      <c r="C52" s="154"/>
      <c r="D52" s="154"/>
      <c r="E52" s="154"/>
      <c r="F52" s="154"/>
      <c r="G52" s="154"/>
      <c r="H52" s="154"/>
      <c r="I52" s="154"/>
      <c r="J52" s="154"/>
      <c r="K52" s="107"/>
      <c r="L52" s="139"/>
      <c r="M52" s="139"/>
      <c r="N52" s="139"/>
      <c r="O52" s="139"/>
      <c r="P52" s="95"/>
      <c r="Q52" s="2"/>
    </row>
    <row r="53" spans="1:18" ht="16.5" customHeight="1">
      <c r="A53" s="154"/>
      <c r="B53" s="154"/>
      <c r="C53" s="154"/>
      <c r="D53" s="154"/>
      <c r="E53" s="154"/>
      <c r="F53" s="154"/>
      <c r="G53" s="154"/>
      <c r="H53" s="154"/>
      <c r="I53" s="154"/>
      <c r="J53" s="154"/>
      <c r="K53" s="107"/>
      <c r="L53" s="62"/>
      <c r="M53" s="64" t="s">
        <v>43</v>
      </c>
      <c r="N53" s="69"/>
      <c r="O53" s="71">
        <f>SUM(O37:O51)</f>
        <v>0</v>
      </c>
      <c r="P53" s="71">
        <f>SUM(P37:P51)</f>
        <v>0</v>
      </c>
      <c r="Q53" s="2"/>
    </row>
    <row r="54" spans="1:18" ht="3" customHeight="1">
      <c r="A54" s="154"/>
      <c r="B54" s="154"/>
      <c r="C54" s="154"/>
      <c r="D54" s="154"/>
      <c r="E54" s="154"/>
      <c r="F54" s="154"/>
      <c r="G54" s="154"/>
      <c r="H54" s="154"/>
      <c r="I54" s="154"/>
      <c r="J54" s="154"/>
      <c r="K54" s="107"/>
      <c r="L54" s="139"/>
      <c r="M54" s="139"/>
      <c r="N54" s="139"/>
      <c r="O54" s="139"/>
      <c r="P54" s="95"/>
      <c r="Q54" s="2"/>
    </row>
    <row r="55" spans="1:18" ht="16.5" customHeight="1">
      <c r="A55" s="154"/>
      <c r="B55" s="154"/>
      <c r="C55" s="154"/>
      <c r="D55" s="154"/>
      <c r="E55" s="154"/>
      <c r="F55" s="154"/>
      <c r="G55" s="154"/>
      <c r="H55" s="154"/>
      <c r="I55" s="154"/>
      <c r="J55" s="154"/>
      <c r="K55" s="107"/>
      <c r="L55" s="62"/>
      <c r="M55" s="62" t="s">
        <v>44</v>
      </c>
      <c r="N55" s="60">
        <f>+VLOOKUP(E1,B117:C126,2,FALSE)</f>
        <v>0.13</v>
      </c>
      <c r="O55" s="71">
        <f>+IF(E1="Manitoba",+IF(O53="","",(O37+O47+#REF!)*N55),IF(OR(E1="QUEBEC", E1="PEI"),+IF(O53="","",+(O53+#REF!)*N55),+IF(O53="","",+O53*N55)))</f>
        <v>0</v>
      </c>
      <c r="P55" s="71">
        <f>+IF(E1="Manitoba",+IF(P53="","",(P37+P47+#REF!)*N55),IF(OR(E1="QUEBEC", E1="PEI"),+IF(P53="","",+(P53+#REF!)*N55),+IF(P53="","",+P53*N55)))</f>
        <v>0</v>
      </c>
      <c r="Q55" s="2"/>
    </row>
    <row r="56" spans="1:18" ht="3" customHeight="1">
      <c r="A56" s="154"/>
      <c r="B56" s="154"/>
      <c r="C56" s="154"/>
      <c r="D56" s="154"/>
      <c r="E56" s="154"/>
      <c r="F56" s="154"/>
      <c r="G56" s="154"/>
      <c r="H56" s="154"/>
      <c r="I56" s="154"/>
      <c r="J56" s="154"/>
      <c r="K56" s="107"/>
      <c r="L56" s="139"/>
      <c r="M56" s="139"/>
      <c r="N56" s="139"/>
      <c r="O56" s="139"/>
      <c r="P56" s="95"/>
      <c r="Q56" s="2"/>
    </row>
    <row r="57" spans="1:18" ht="27" customHeight="1">
      <c r="A57" s="154"/>
      <c r="B57" s="154"/>
      <c r="C57" s="154"/>
      <c r="D57" s="154"/>
      <c r="E57" s="154"/>
      <c r="F57" s="154"/>
      <c r="G57" s="154"/>
      <c r="H57" s="154"/>
      <c r="I57" s="154"/>
      <c r="J57" s="154"/>
      <c r="K57" s="107"/>
      <c r="L57" s="62"/>
      <c r="M57" s="64" t="s">
        <v>45</v>
      </c>
      <c r="N57" s="64"/>
      <c r="O57" s="73">
        <f>SUM(O53:O55)</f>
        <v>0</v>
      </c>
      <c r="P57" s="73">
        <f>SUM(P53:P55)</f>
        <v>0</v>
      </c>
      <c r="Q57" s="2"/>
    </row>
    <row r="58" spans="1:18" ht="6" customHeight="1">
      <c r="A58" s="108"/>
      <c r="B58" s="108"/>
      <c r="C58" s="108"/>
      <c r="D58" s="108"/>
      <c r="E58" s="108"/>
      <c r="F58" s="108"/>
      <c r="G58" s="108"/>
      <c r="H58" s="108"/>
      <c r="I58" s="108"/>
      <c r="J58" s="108"/>
      <c r="K58" s="91"/>
      <c r="L58" s="91"/>
      <c r="M58" s="91"/>
      <c r="N58" s="91"/>
      <c r="O58" s="91"/>
      <c r="P58" s="91"/>
      <c r="Q58" s="2"/>
    </row>
    <row r="59" spans="1:18" ht="3.65" hidden="1" customHeight="1">
      <c r="B59" s="91"/>
      <c r="C59" s="91"/>
      <c r="D59" s="91"/>
      <c r="E59" s="91"/>
      <c r="F59" s="91"/>
      <c r="G59" s="91"/>
      <c r="H59" s="91"/>
      <c r="I59" s="91"/>
      <c r="J59" s="91"/>
      <c r="K59" s="91"/>
      <c r="L59" s="91"/>
      <c r="M59" s="91"/>
      <c r="N59" s="91"/>
      <c r="O59" s="91"/>
      <c r="P59" s="91"/>
      <c r="Q59" s="2"/>
    </row>
    <row r="60" spans="1:18" ht="12.5" hidden="1" customHeight="1">
      <c r="B60" s="91"/>
      <c r="C60" s="91"/>
      <c r="D60" s="91"/>
      <c r="E60" s="91"/>
      <c r="F60" s="91"/>
      <c r="G60" s="91"/>
      <c r="H60" s="91"/>
      <c r="I60" s="91"/>
      <c r="J60" s="91"/>
      <c r="K60" s="91"/>
      <c r="L60" s="91"/>
      <c r="M60" s="91"/>
      <c r="N60" s="91"/>
      <c r="O60" s="91"/>
      <c r="P60" s="91"/>
      <c r="Q60" s="2"/>
    </row>
    <row r="61" spans="1:18" ht="6.75" customHeight="1">
      <c r="B61" s="22"/>
      <c r="C61" s="23"/>
      <c r="D61" s="21"/>
      <c r="E61" s="24"/>
      <c r="F61" s="24"/>
      <c r="G61" s="22"/>
      <c r="H61" s="22"/>
      <c r="I61" s="21"/>
      <c r="J61" s="22"/>
      <c r="K61" s="22"/>
      <c r="L61" s="25"/>
      <c r="M61" s="21"/>
      <c r="N61" s="17"/>
      <c r="O61" s="74"/>
      <c r="P61" s="74"/>
      <c r="Q61" s="2"/>
    </row>
    <row r="62" spans="1:18" ht="6.75" customHeight="1">
      <c r="E62" s="6"/>
      <c r="F62" s="6"/>
    </row>
    <row r="63" spans="1:18" ht="18.75" hidden="1" customHeight="1">
      <c r="B63" s="123" t="s">
        <v>0</v>
      </c>
      <c r="C63" s="123"/>
      <c r="D63" s="123"/>
      <c r="E63" s="123"/>
      <c r="F63" s="123"/>
      <c r="G63" s="123"/>
      <c r="H63" s="123"/>
      <c r="I63" s="123"/>
      <c r="J63" s="123"/>
      <c r="K63" s="123"/>
      <c r="L63" s="123"/>
      <c r="M63" s="123"/>
      <c r="N63" s="123"/>
      <c r="O63" s="123"/>
      <c r="P63" s="29"/>
    </row>
    <row r="64" spans="1:18" ht="10.5" hidden="1" customHeight="1">
      <c r="B64" s="20"/>
      <c r="C64" s="29"/>
      <c r="D64" s="29"/>
      <c r="E64" s="29"/>
      <c r="F64" s="29"/>
      <c r="G64" s="29"/>
      <c r="H64" s="29"/>
      <c r="I64" s="29"/>
      <c r="J64" s="29"/>
      <c r="K64" s="29"/>
      <c r="L64" s="29"/>
      <c r="M64" s="29"/>
      <c r="N64" s="29"/>
      <c r="O64" s="29"/>
      <c r="P64" s="29"/>
    </row>
    <row r="65" spans="2:16" ht="16.5" hidden="1" customHeight="1">
      <c r="B65" s="20">
        <v>1</v>
      </c>
      <c r="C65" s="23" t="s">
        <v>46</v>
      </c>
      <c r="D65" s="29"/>
      <c r="E65" s="29"/>
      <c r="F65" s="29"/>
      <c r="G65" s="29"/>
      <c r="H65" s="29"/>
      <c r="I65" s="29"/>
      <c r="J65" s="29"/>
      <c r="K65" s="29"/>
      <c r="L65" s="29"/>
      <c r="M65" s="29"/>
      <c r="N65" s="29"/>
      <c r="O65" s="29"/>
      <c r="P65" s="29"/>
    </row>
    <row r="66" spans="2:16" ht="27" hidden="1" customHeight="1">
      <c r="E66" s="6"/>
      <c r="F66" s="6"/>
      <c r="O66" s="75" t="s">
        <v>1</v>
      </c>
      <c r="P66" s="75" t="s">
        <v>1</v>
      </c>
    </row>
    <row r="67" spans="2:16" ht="18" hidden="1" customHeight="1">
      <c r="B67" s="123" t="s">
        <v>47</v>
      </c>
      <c r="C67" s="123"/>
      <c r="D67" s="123"/>
      <c r="E67" s="123"/>
      <c r="F67" s="123"/>
      <c r="G67" s="123"/>
      <c r="H67" s="123"/>
      <c r="I67" s="123"/>
      <c r="J67" s="123"/>
      <c r="K67" s="123"/>
      <c r="L67" s="123"/>
      <c r="M67" s="123"/>
      <c r="N67" s="123"/>
      <c r="O67" s="123"/>
      <c r="P67" s="29"/>
    </row>
    <row r="68" spans="2:16" ht="10.5" hidden="1" customHeight="1">
      <c r="B68" s="28"/>
      <c r="C68" s="28"/>
      <c r="D68" s="28"/>
      <c r="E68" s="28"/>
      <c r="F68" s="28"/>
      <c r="G68" s="28"/>
      <c r="H68" s="28"/>
      <c r="I68" s="28"/>
      <c r="J68" s="28"/>
      <c r="K68" s="28"/>
      <c r="L68" s="28"/>
      <c r="M68" s="28"/>
      <c r="N68" s="28"/>
      <c r="O68" s="28"/>
      <c r="P68" s="28"/>
    </row>
    <row r="69" spans="2:16" ht="16.5" hidden="1" customHeight="1">
      <c r="B69" s="20">
        <v>1</v>
      </c>
      <c r="C69" s="23" t="s">
        <v>48</v>
      </c>
      <c r="D69" s="23"/>
      <c r="E69" s="46"/>
      <c r="F69" s="46"/>
      <c r="G69" s="23"/>
      <c r="H69" s="23"/>
      <c r="I69" s="23"/>
      <c r="J69" s="23"/>
      <c r="K69" s="23"/>
      <c r="L69" s="23"/>
      <c r="M69" s="23"/>
      <c r="N69" s="23"/>
      <c r="O69" s="76"/>
      <c r="P69" s="76"/>
    </row>
    <row r="70" spans="2:16" ht="16.5" hidden="1" customHeight="1">
      <c r="B70" s="20"/>
      <c r="C70" s="39" t="s">
        <v>49</v>
      </c>
      <c r="D70" s="22"/>
      <c r="E70" s="38"/>
      <c r="F70" s="38"/>
      <c r="G70" s="22"/>
      <c r="H70" s="22"/>
      <c r="I70" s="22"/>
      <c r="J70" s="22"/>
      <c r="K70" s="22"/>
      <c r="L70" s="22"/>
      <c r="M70" s="22"/>
      <c r="N70" s="22"/>
      <c r="O70" s="76"/>
      <c r="P70" s="76"/>
    </row>
    <row r="71" spans="2:16" ht="16.5" hidden="1" customHeight="1">
      <c r="B71" s="20"/>
      <c r="C71" s="22" t="s">
        <v>50</v>
      </c>
      <c r="D71" s="22"/>
      <c r="E71" s="38"/>
      <c r="F71" s="38"/>
      <c r="G71" s="22"/>
      <c r="H71" s="22"/>
      <c r="I71" s="22"/>
      <c r="J71" s="22"/>
      <c r="K71" s="22"/>
      <c r="L71" s="22"/>
      <c r="M71" s="22"/>
      <c r="N71" s="22"/>
      <c r="O71" s="76"/>
      <c r="P71" s="76"/>
    </row>
    <row r="72" spans="2:16" ht="16.5" hidden="1" customHeight="1">
      <c r="B72" s="20"/>
      <c r="C72" s="22" t="s">
        <v>51</v>
      </c>
      <c r="D72" s="22"/>
      <c r="E72" s="38"/>
      <c r="F72" s="38"/>
      <c r="G72" s="22"/>
      <c r="H72" s="22"/>
      <c r="I72" s="22"/>
      <c r="J72" s="22"/>
      <c r="K72" s="22"/>
      <c r="L72" s="22"/>
      <c r="M72" s="22"/>
      <c r="N72" s="22"/>
      <c r="O72" s="76"/>
      <c r="P72" s="76"/>
    </row>
    <row r="73" spans="2:16" ht="16.5" hidden="1" customHeight="1">
      <c r="B73" s="20"/>
      <c r="C73" s="22" t="s">
        <v>52</v>
      </c>
      <c r="D73" s="22"/>
      <c r="E73" s="38"/>
      <c r="F73" s="38"/>
      <c r="G73" s="22"/>
      <c r="H73" s="22"/>
      <c r="I73" s="22"/>
      <c r="J73" s="22"/>
      <c r="K73" s="22"/>
      <c r="L73" s="22"/>
      <c r="M73" s="22"/>
      <c r="N73" s="22"/>
      <c r="O73" s="76"/>
      <c r="P73" s="76"/>
    </row>
    <row r="74" spans="2:16" ht="16.5" hidden="1" customHeight="1">
      <c r="B74" s="20"/>
      <c r="C74" s="22" t="s">
        <v>53</v>
      </c>
      <c r="D74" s="22"/>
      <c r="E74" s="38"/>
      <c r="F74" s="38"/>
      <c r="G74" s="22"/>
      <c r="H74" s="22"/>
      <c r="I74" s="22"/>
      <c r="J74" s="22"/>
      <c r="K74" s="22"/>
      <c r="L74" s="22"/>
      <c r="M74" s="22"/>
      <c r="N74" s="22"/>
      <c r="O74" s="76"/>
      <c r="P74" s="76"/>
    </row>
    <row r="75" spans="2:16" ht="16.5" hidden="1" customHeight="1">
      <c r="B75" s="20"/>
      <c r="C75" s="22" t="s">
        <v>54</v>
      </c>
      <c r="D75" s="22"/>
      <c r="E75" s="38"/>
      <c r="F75" s="38"/>
      <c r="G75" s="22"/>
      <c r="H75" s="22"/>
      <c r="I75" s="22"/>
      <c r="J75" s="22"/>
      <c r="K75" s="22"/>
      <c r="L75" s="22"/>
      <c r="M75" s="22"/>
      <c r="N75" s="22"/>
      <c r="O75" s="76"/>
      <c r="P75" s="76"/>
    </row>
    <row r="76" spans="2:16" ht="16.5" hidden="1" customHeight="1">
      <c r="B76" s="20"/>
      <c r="C76" s="23"/>
      <c r="D76" s="23"/>
      <c r="E76" s="46"/>
      <c r="F76" s="46"/>
      <c r="G76" s="23"/>
      <c r="H76" s="23"/>
      <c r="I76" s="23"/>
      <c r="J76" s="23"/>
      <c r="K76" s="23"/>
      <c r="L76" s="23"/>
      <c r="M76" s="23"/>
      <c r="N76" s="23"/>
      <c r="O76" s="76"/>
      <c r="P76" s="76"/>
    </row>
    <row r="77" spans="2:16" ht="16.5" hidden="1" customHeight="1">
      <c r="B77" s="20">
        <v>2</v>
      </c>
      <c r="C77" s="23" t="s">
        <v>55</v>
      </c>
      <c r="E77" s="6"/>
      <c r="F77" s="6"/>
    </row>
    <row r="78" spans="2:16" ht="16.5" hidden="1" customHeight="1">
      <c r="B78" s="26"/>
      <c r="C78" s="23"/>
      <c r="E78" s="6"/>
      <c r="F78" s="6"/>
    </row>
    <row r="79" spans="2:16" ht="16.5" hidden="1" customHeight="1">
      <c r="B79" s="20">
        <v>3</v>
      </c>
      <c r="C79" s="23" t="s">
        <v>56</v>
      </c>
      <c r="E79" s="6"/>
      <c r="F79" s="6"/>
    </row>
    <row r="80" spans="2:16" ht="16.5" hidden="1" customHeight="1">
      <c r="B80" s="20"/>
      <c r="C80" s="23"/>
      <c r="E80" s="6"/>
      <c r="F80" s="6"/>
    </row>
    <row r="81" spans="2:6" ht="16.5" hidden="1" customHeight="1">
      <c r="B81" s="20">
        <v>4</v>
      </c>
      <c r="C81" s="23" t="s">
        <v>57</v>
      </c>
      <c r="E81" s="6"/>
      <c r="F81" s="6"/>
    </row>
    <row r="82" spans="2:6" ht="16.5" hidden="1" customHeight="1">
      <c r="B82" s="20"/>
      <c r="C82" s="27" t="s">
        <v>58</v>
      </c>
      <c r="E82" s="6"/>
      <c r="F82" s="6"/>
    </row>
    <row r="83" spans="2:6" ht="16.5" hidden="1" customHeight="1">
      <c r="B83" s="20"/>
      <c r="C83" s="27"/>
      <c r="E83" s="6"/>
      <c r="F83" s="6"/>
    </row>
    <row r="84" spans="2:6" ht="16.5" hidden="1" customHeight="1">
      <c r="B84" s="20">
        <v>5</v>
      </c>
      <c r="C84" s="23" t="s">
        <v>59</v>
      </c>
      <c r="E84" s="6"/>
      <c r="F84" s="6"/>
    </row>
    <row r="85" spans="2:6" ht="16.5" hidden="1" customHeight="1">
      <c r="B85" s="20"/>
      <c r="C85" s="27" t="s">
        <v>60</v>
      </c>
      <c r="E85" s="6"/>
      <c r="F85" s="6"/>
    </row>
    <row r="86" spans="2:6" ht="16.5" hidden="1" customHeight="1">
      <c r="B86" s="20"/>
      <c r="C86" s="27"/>
      <c r="E86" s="6"/>
      <c r="F86" s="6"/>
    </row>
    <row r="87" spans="2:6" ht="16.5" hidden="1" customHeight="1">
      <c r="B87" s="20">
        <v>6</v>
      </c>
      <c r="C87" s="23" t="s">
        <v>61</v>
      </c>
      <c r="E87" s="6"/>
      <c r="F87" s="6"/>
    </row>
    <row r="88" spans="2:6" ht="16.5" hidden="1" customHeight="1">
      <c r="B88" s="20"/>
      <c r="C88" s="23"/>
      <c r="E88" s="6"/>
      <c r="F88" s="6"/>
    </row>
    <row r="89" spans="2:6" ht="16.5" hidden="1" customHeight="1">
      <c r="B89" s="20">
        <v>7</v>
      </c>
      <c r="C89" s="23" t="s">
        <v>62</v>
      </c>
      <c r="E89" s="6"/>
      <c r="F89" s="6"/>
    </row>
    <row r="90" spans="2:6" ht="16.5" hidden="1" customHeight="1">
      <c r="B90" s="20"/>
      <c r="C90" s="23"/>
      <c r="E90" s="6"/>
      <c r="F90" s="6"/>
    </row>
    <row r="91" spans="2:6" ht="16.5" hidden="1" customHeight="1">
      <c r="B91" s="20">
        <v>8</v>
      </c>
      <c r="C91" s="23" t="s">
        <v>63</v>
      </c>
      <c r="E91" s="6"/>
      <c r="F91" s="6"/>
    </row>
    <row r="92" spans="2:6" ht="16.5" hidden="1" customHeight="1">
      <c r="B92" s="20"/>
      <c r="C92" s="23"/>
      <c r="E92" s="6"/>
      <c r="F92" s="6"/>
    </row>
    <row r="93" spans="2:6" ht="16.5" hidden="1" customHeight="1">
      <c r="B93" s="20">
        <v>9</v>
      </c>
      <c r="C93" s="23" t="s">
        <v>64</v>
      </c>
      <c r="E93" s="6"/>
      <c r="F93" s="6"/>
    </row>
    <row r="94" spans="2:6" ht="16.5" hidden="1" customHeight="1">
      <c r="B94" s="26"/>
      <c r="E94" s="6"/>
      <c r="F94" s="6"/>
    </row>
    <row r="95" spans="2:6" ht="16.5" hidden="1" customHeight="1">
      <c r="B95" s="26"/>
      <c r="E95" s="6"/>
      <c r="F95" s="6"/>
    </row>
    <row r="96" spans="2:6" ht="16.5" customHeight="1">
      <c r="B96" s="26"/>
      <c r="E96" s="6"/>
      <c r="F96" s="6"/>
    </row>
    <row r="97" spans="2:6" ht="16.5" customHeight="1">
      <c r="B97" s="3"/>
      <c r="E97" s="6"/>
      <c r="F97" s="6"/>
    </row>
    <row r="98" spans="2:6" ht="16.5" customHeight="1">
      <c r="B98" s="3"/>
      <c r="E98" s="6"/>
      <c r="F98" s="6"/>
    </row>
    <row r="99" spans="2:6" ht="16.5" customHeight="1">
      <c r="B99" s="3"/>
      <c r="E99" s="6"/>
      <c r="F99" s="6"/>
    </row>
    <row r="100" spans="2:6" ht="16.5" customHeight="1">
      <c r="B100" s="3"/>
      <c r="E100" s="6"/>
      <c r="F100" s="6"/>
    </row>
    <row r="101" spans="2:6" ht="16.5" customHeight="1">
      <c r="E101" s="6"/>
      <c r="F101" s="6"/>
    </row>
    <row r="102" spans="2:6" ht="16.5" customHeight="1">
      <c r="E102" s="6"/>
      <c r="F102" s="6"/>
    </row>
    <row r="103" spans="2:6" ht="16.5" customHeight="1">
      <c r="E103" s="6"/>
      <c r="F103" s="6"/>
    </row>
    <row r="104" spans="2:6" ht="16.5" customHeight="1">
      <c r="E104" s="6"/>
      <c r="F104" s="6"/>
    </row>
    <row r="105" spans="2:6" ht="16.5" customHeight="1">
      <c r="E105" s="6"/>
      <c r="F105" s="6"/>
    </row>
    <row r="106" spans="2:6" ht="16.5" customHeight="1">
      <c r="E106" s="6"/>
      <c r="F106" s="6"/>
    </row>
    <row r="107" spans="2:6" ht="16.5" customHeight="1">
      <c r="E107" s="6"/>
      <c r="F107" s="6"/>
    </row>
    <row r="108" spans="2:6" ht="16.5" customHeight="1">
      <c r="E108" s="6"/>
      <c r="F108" s="6"/>
    </row>
    <row r="109" spans="2:6" ht="16.5" customHeight="1">
      <c r="E109" s="6"/>
      <c r="F109" s="6"/>
    </row>
    <row r="110" spans="2:6" ht="16.5" customHeight="1">
      <c r="E110" s="6"/>
      <c r="F110" s="6"/>
    </row>
    <row r="111" spans="2:6" ht="16.5" customHeight="1">
      <c r="E111" s="6"/>
      <c r="F111" s="6"/>
    </row>
    <row r="112" spans="2:6" ht="16.5" customHeight="1">
      <c r="E112" s="6"/>
      <c r="F112" s="6"/>
    </row>
    <row r="113" spans="2:6" ht="16.5" customHeight="1">
      <c r="E113" s="6"/>
      <c r="F113" s="6"/>
    </row>
    <row r="114" spans="2:6" ht="16.5" customHeight="1">
      <c r="E114" s="6"/>
      <c r="F114" s="6"/>
    </row>
    <row r="115" spans="2:6" ht="16.5" customHeight="1">
      <c r="C115" s="30"/>
      <c r="D115" s="30"/>
      <c r="E115" s="31"/>
      <c r="F115" s="31"/>
    </row>
    <row r="116" spans="2:6" ht="13">
      <c r="B116" s="30"/>
      <c r="C116" s="33" t="s">
        <v>65</v>
      </c>
      <c r="D116" s="34" t="s">
        <v>66</v>
      </c>
      <c r="E116" s="47" t="s">
        <v>67</v>
      </c>
      <c r="F116" s="47"/>
    </row>
    <row r="117" spans="2:6" ht="14">
      <c r="B117" s="32" t="s">
        <v>68</v>
      </c>
      <c r="C117" s="36">
        <v>0</v>
      </c>
      <c r="D117" s="36">
        <v>0.13</v>
      </c>
      <c r="E117" s="47" t="s">
        <v>69</v>
      </c>
      <c r="F117" s="47"/>
    </row>
    <row r="118" spans="2:6" ht="14">
      <c r="B118" s="35" t="s">
        <v>70</v>
      </c>
      <c r="C118" s="36">
        <v>0</v>
      </c>
      <c r="D118" s="36">
        <v>0.13</v>
      </c>
      <c r="E118" s="48" t="s">
        <v>71</v>
      </c>
      <c r="F118" s="48"/>
    </row>
    <row r="119" spans="2:6" ht="14">
      <c r="B119" s="35" t="s">
        <v>72</v>
      </c>
      <c r="C119" s="36">
        <v>0.1</v>
      </c>
      <c r="D119" s="36">
        <v>0.05</v>
      </c>
      <c r="E119" s="49" t="s">
        <v>73</v>
      </c>
      <c r="F119" s="49"/>
    </row>
    <row r="120" spans="2:6" ht="14">
      <c r="B120" s="35" t="s">
        <v>74</v>
      </c>
      <c r="C120" s="36">
        <v>0</v>
      </c>
      <c r="D120" s="36">
        <v>0.15</v>
      </c>
      <c r="E120" s="48" t="s">
        <v>75</v>
      </c>
      <c r="F120" s="48"/>
    </row>
    <row r="121" spans="2:6" ht="14">
      <c r="B121" s="35" t="s">
        <v>76</v>
      </c>
      <c r="C121" s="36">
        <v>8.5000000000000006E-2</v>
      </c>
      <c r="D121" s="36">
        <v>0.05</v>
      </c>
      <c r="E121" s="48" t="s">
        <v>77</v>
      </c>
      <c r="F121" s="48"/>
    </row>
    <row r="122" spans="2:6" ht="14">
      <c r="B122" s="35" t="s">
        <v>78</v>
      </c>
      <c r="C122" s="36">
        <v>0</v>
      </c>
      <c r="D122" s="36">
        <v>0.13</v>
      </c>
      <c r="E122" s="48"/>
      <c r="F122" s="48"/>
    </row>
    <row r="123" spans="2:6" ht="14">
      <c r="B123" s="35" t="s">
        <v>2</v>
      </c>
      <c r="C123" s="36">
        <v>0.13</v>
      </c>
      <c r="D123" s="36">
        <v>0</v>
      </c>
      <c r="E123" s="48"/>
      <c r="F123" s="48"/>
    </row>
    <row r="124" spans="2:6" ht="14">
      <c r="B124" s="35" t="s">
        <v>79</v>
      </c>
      <c r="C124" s="36">
        <v>0.05</v>
      </c>
      <c r="D124" s="36">
        <v>0.05</v>
      </c>
      <c r="E124" s="48"/>
      <c r="F124" s="48"/>
    </row>
    <row r="125" spans="2:6" ht="14">
      <c r="B125" s="35" t="s">
        <v>80</v>
      </c>
      <c r="C125" s="36">
        <v>0</v>
      </c>
      <c r="D125" s="36">
        <v>0.05</v>
      </c>
      <c r="E125" s="48"/>
      <c r="F125" s="48"/>
    </row>
    <row r="126" spans="2:6" ht="14">
      <c r="B126" s="35" t="s">
        <v>81</v>
      </c>
      <c r="C126" s="36">
        <v>0</v>
      </c>
      <c r="D126" s="36">
        <v>0.12</v>
      </c>
      <c r="E126" s="48"/>
      <c r="F126" s="48"/>
    </row>
    <row r="127" spans="2:6" ht="14">
      <c r="B127" s="35" t="s">
        <v>82</v>
      </c>
      <c r="C127" s="48"/>
      <c r="D127" s="48"/>
      <c r="E127" s="48"/>
      <c r="F127" s="48"/>
    </row>
    <row r="128" spans="2:6">
      <c r="B128" s="48"/>
      <c r="C128" s="48"/>
      <c r="D128" s="48"/>
      <c r="E128" s="48"/>
      <c r="F128" s="48"/>
    </row>
    <row r="129" spans="2:6" ht="14">
      <c r="B129" s="37" t="s">
        <v>83</v>
      </c>
      <c r="C129" s="48"/>
      <c r="D129" s="48"/>
      <c r="E129" s="48"/>
      <c r="F129" s="48"/>
    </row>
    <row r="130" spans="2:6">
      <c r="B130" s="50">
        <v>1</v>
      </c>
      <c r="C130" s="48"/>
      <c r="D130" s="48"/>
      <c r="E130" s="48"/>
      <c r="F130" s="48"/>
    </row>
    <row r="131" spans="2:6">
      <c r="B131" s="50">
        <v>2</v>
      </c>
      <c r="C131" s="48"/>
      <c r="D131" s="48"/>
      <c r="E131" s="48"/>
      <c r="F131" s="48"/>
    </row>
    <row r="132" spans="2:6">
      <c r="B132" s="50">
        <v>3</v>
      </c>
      <c r="C132" s="48"/>
      <c r="D132" s="48"/>
      <c r="E132" s="48"/>
      <c r="F132" s="48"/>
    </row>
    <row r="133" spans="2:6">
      <c r="B133" s="50">
        <v>4</v>
      </c>
      <c r="C133" s="48"/>
      <c r="D133" s="48"/>
      <c r="E133" s="48"/>
      <c r="F133" s="48"/>
    </row>
    <row r="134" spans="2:6">
      <c r="B134" s="50">
        <v>5</v>
      </c>
      <c r="C134" s="30"/>
      <c r="D134" s="30"/>
      <c r="E134" s="30"/>
      <c r="F134" s="30"/>
    </row>
    <row r="135" spans="2:6">
      <c r="B135" s="30"/>
      <c r="C135" s="30"/>
      <c r="D135" s="30"/>
      <c r="E135" s="30"/>
      <c r="F135" s="30"/>
    </row>
    <row r="136" spans="2:6">
      <c r="B136" s="30"/>
    </row>
  </sheetData>
  <sheetProtection algorithmName="SHA-512" hashValue="ritSTbAlrVXFeXWcnbRyqqos2lGmJcF7ypqquKxkeftSAWtD4DwiSkDeHtDzVF13qO8YGWi49ipW/TjBTIPWyQ==" saltValue="pcGQg6CsssF8IBjnUj5iJg==" spinCount="100000" sheet="1" insertHyperlinks="0" selectLockedCells="1"/>
  <mergeCells count="87">
    <mergeCell ref="C38:L38"/>
    <mergeCell ref="M38:O38"/>
    <mergeCell ref="C31:L31"/>
    <mergeCell ref="C32:L32"/>
    <mergeCell ref="C33:L33"/>
    <mergeCell ref="C34:L34"/>
    <mergeCell ref="C35:L35"/>
    <mergeCell ref="M32:O32"/>
    <mergeCell ref="N5:P5"/>
    <mergeCell ref="N6:P6"/>
    <mergeCell ref="N7:P7"/>
    <mergeCell ref="K8:P8"/>
    <mergeCell ref="P11:P12"/>
    <mergeCell ref="N11:N12"/>
    <mergeCell ref="O11:O12"/>
    <mergeCell ref="L54:O54"/>
    <mergeCell ref="L52:O52"/>
    <mergeCell ref="C39:L39"/>
    <mergeCell ref="C40:L40"/>
    <mergeCell ref="C41:L41"/>
    <mergeCell ref="C42:L42"/>
    <mergeCell ref="C43:L43"/>
    <mergeCell ref="A45:J57"/>
    <mergeCell ref="L49:M49"/>
    <mergeCell ref="L44:M44"/>
    <mergeCell ref="L46:O46"/>
    <mergeCell ref="L48:O48"/>
    <mergeCell ref="A44:J44"/>
    <mergeCell ref="A1:D1"/>
    <mergeCell ref="A2:B2"/>
    <mergeCell ref="A3:B3"/>
    <mergeCell ref="A4:B4"/>
    <mergeCell ref="K2:P2"/>
    <mergeCell ref="K3:P3"/>
    <mergeCell ref="I2:J2"/>
    <mergeCell ref="I3:J3"/>
    <mergeCell ref="I4:J4"/>
    <mergeCell ref="C2:H2"/>
    <mergeCell ref="C3:H3"/>
    <mergeCell ref="C4:H4"/>
    <mergeCell ref="J1:P1"/>
    <mergeCell ref="K4:P4"/>
    <mergeCell ref="I9:J9"/>
    <mergeCell ref="C18:L18"/>
    <mergeCell ref="C8:H8"/>
    <mergeCell ref="E9:H9"/>
    <mergeCell ref="K9:L9"/>
    <mergeCell ref="C14:L14"/>
    <mergeCell ref="C15:L15"/>
    <mergeCell ref="C16:L16"/>
    <mergeCell ref="C17:L17"/>
    <mergeCell ref="I8:J8"/>
    <mergeCell ref="A10:O10"/>
    <mergeCell ref="M11:M12"/>
    <mergeCell ref="N9:P9"/>
    <mergeCell ref="A11:B11"/>
    <mergeCell ref="C12:L12"/>
    <mergeCell ref="B67:O67"/>
    <mergeCell ref="C11:L11"/>
    <mergeCell ref="B63:O63"/>
    <mergeCell ref="C13:L13"/>
    <mergeCell ref="C19:L19"/>
    <mergeCell ref="C20:L20"/>
    <mergeCell ref="C21:L21"/>
    <mergeCell ref="C25:L25"/>
    <mergeCell ref="C36:L36"/>
    <mergeCell ref="C29:L29"/>
    <mergeCell ref="C30:L30"/>
    <mergeCell ref="A22:O24"/>
    <mergeCell ref="C26:L26"/>
    <mergeCell ref="C27:L27"/>
    <mergeCell ref="C28:L28"/>
    <mergeCell ref="L56:O56"/>
    <mergeCell ref="E7:H7"/>
    <mergeCell ref="E5:H5"/>
    <mergeCell ref="C6:H6"/>
    <mergeCell ref="K5:L5"/>
    <mergeCell ref="K7:L7"/>
    <mergeCell ref="I5:J5"/>
    <mergeCell ref="K6:L6"/>
    <mergeCell ref="I6:J6"/>
    <mergeCell ref="I7:J7"/>
    <mergeCell ref="A5:B5"/>
    <mergeCell ref="A6:B6"/>
    <mergeCell ref="A7:B7"/>
    <mergeCell ref="A8:B8"/>
    <mergeCell ref="A9:B9"/>
  </mergeCells>
  <phoneticPr fontId="2" type="noConversion"/>
  <dataValidations count="3">
    <dataValidation type="list" allowBlank="1" showInputMessage="1" showErrorMessage="1" sqref="B134" xr:uid="{00000000-0002-0000-0100-000000000000}">
      <formula1>"a136:a141"</formula1>
    </dataValidation>
    <dataValidation type="list" showInputMessage="1" showErrorMessage="1" sqref="E1:F1" xr:uid="{00000000-0002-0000-0100-000001000000}">
      <formula1>$B$117:$B$127</formula1>
    </dataValidation>
    <dataValidation type="list" allowBlank="1" showInputMessage="1" showErrorMessage="1" sqref="I1" xr:uid="{00000000-0002-0000-0100-000002000000}">
      <formula1>$B$129:$B$134</formula1>
    </dataValidation>
  </dataValidations>
  <printOptions horizontalCentered="1"/>
  <pageMargins left="0.25" right="0.25" top="0.75" bottom="0.75" header="0.3" footer="0.3"/>
  <pageSetup scale="56" orientation="portrait" r:id="rId1"/>
  <headerFooter alignWithMargins="0">
    <oddFooter>&amp;L&amp;8&amp;F</oddFooter>
  </headerFooter>
  <rowBreaks count="1" manualBreakCount="1">
    <brk id="5" max="16383" man="1"/>
  </rowBreaks>
  <colBreaks count="1" manualBreakCount="1">
    <brk id="13"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ed78cb6-bd75-4e95-9a62-b591706db8a8">
      <Terms xmlns="http://schemas.microsoft.com/office/infopath/2007/PartnerControls"/>
    </lcf76f155ced4ddcb4097134ff3c332f>
    <TaxCatchAll xmlns="7fb25ab8-610c-439e-8350-8ebb8a30083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204C4FBACAA714D89A80BBC10613605" ma:contentTypeVersion="14" ma:contentTypeDescription="Create a new document." ma:contentTypeScope="" ma:versionID="dae0bacd856dc8e12bb08d4fa24be575">
  <xsd:schema xmlns:xsd="http://www.w3.org/2001/XMLSchema" xmlns:xs="http://www.w3.org/2001/XMLSchema" xmlns:p="http://schemas.microsoft.com/office/2006/metadata/properties" xmlns:ns2="2ed78cb6-bd75-4e95-9a62-b591706db8a8" xmlns:ns3="7fb25ab8-610c-439e-8350-8ebb8a300831" targetNamespace="http://schemas.microsoft.com/office/2006/metadata/properties" ma:root="true" ma:fieldsID="e0b4f083f6c39072bdc3d2bedc6bae7b" ns2:_="" ns3:_="">
    <xsd:import namespace="2ed78cb6-bd75-4e95-9a62-b591706db8a8"/>
    <xsd:import namespace="7fb25ab8-610c-439e-8350-8ebb8a30083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LengthInSecond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d78cb6-bd75-4e95-9a62-b591706db8a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LengthInSeconds" ma:index="12" nillable="true" ma:displayName="MediaLengthInSeconds" ma:hidden="true" ma:internalName="MediaLengthInSeconds" ma:readOnly="true">
      <xsd:simpleType>
        <xsd:restriction base="dms:Unknown"/>
      </xsd:simpleType>
    </xsd:element>
    <xsd:element name="MediaServiceDateTaken" ma:index="13" nillable="true" ma:displayName="MediaServiceDateTaken" ma:hidden="true" ma:internalName="MediaServiceDateTaken"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583b7034-6acb-4a3b-925f-eb080a5d5090"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fb25ab8-610c-439e-8350-8ebb8a300831"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590ef387-2130-4ce8-97bc-729a97c64624}" ma:internalName="TaxCatchAll" ma:showField="CatchAllData" ma:web="7fb25ab8-610c-439e-8350-8ebb8a30083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828E58B-C9F8-4819-9C12-93FAB8B9C971}">
  <ds:schemaRefs>
    <ds:schemaRef ds:uri="http://schemas.microsoft.com/office/2006/metadata/properties"/>
    <ds:schemaRef ds:uri="http://schemas.microsoft.com/office/infopath/2007/PartnerControls"/>
    <ds:schemaRef ds:uri="2ed78cb6-bd75-4e95-9a62-b591706db8a8"/>
    <ds:schemaRef ds:uri="7fb25ab8-610c-439e-8350-8ebb8a300831"/>
  </ds:schemaRefs>
</ds:datastoreItem>
</file>

<file path=customXml/itemProps2.xml><?xml version="1.0" encoding="utf-8"?>
<ds:datastoreItem xmlns:ds="http://schemas.openxmlformats.org/officeDocument/2006/customXml" ds:itemID="{517FE57C-97F6-430D-98BC-8CB3D646FA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ed78cb6-bd75-4e95-9a62-b591706db8a8"/>
    <ds:schemaRef ds:uri="7fb25ab8-610c-439e-8350-8ebb8a30083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9C9B683-2ADA-4F2F-B733-40EF0F099C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EXHIBITOR ORDER FORM</vt:lpstr>
      <vt:lpstr>'EXHIBITOR ORDER FORM'!Print_Area</vt:lpstr>
    </vt:vector>
  </TitlesOfParts>
  <Manager/>
  <Company>AVW-TELAV</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I.T.Department</dc:creator>
  <cp:keywords/>
  <dc:description/>
  <cp:lastModifiedBy>Marissa Mair</cp:lastModifiedBy>
  <cp:revision/>
  <cp:lastPrinted>2023-05-30T14:48:41Z</cp:lastPrinted>
  <dcterms:created xsi:type="dcterms:W3CDTF">2007-02-05T22:05:48Z</dcterms:created>
  <dcterms:modified xsi:type="dcterms:W3CDTF">2026-06-02T01:33:15Z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0x0101009204C4FBACAA714D89A80BBC10613605</vt:lpwstr>
  </property>
</Properties>
</file>